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Sheet1" sheetId="9" r:id="rId9"/>
  </sheets>
  <definedNames>
    <definedName name="_xlnm.Print_Area" localSheetId="2">'BRPL'!$A$1:$S$200</definedName>
    <definedName name="_xlnm.Print_Area" localSheetId="1">'BYPL'!$A$1:$Q$176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'NDPL'!$A$1:$Q$167</definedName>
    <definedName name="_xlnm.Print_Area" localSheetId="5">'ROHTAK ROAD'!$A$1:$Q$44</definedName>
  </definedNames>
  <calcPr fullCalcOnLoad="1"/>
</workbook>
</file>

<file path=xl/sharedStrings.xml><?xml version="1.0" encoding="utf-8"?>
<sst xmlns="http://schemas.openxmlformats.org/spreadsheetml/2006/main" count="1581" uniqueCount="454">
  <si>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</si>
  <si>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</si>
  <si>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</si>
  <si>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</si>
  <si>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</si>
  <si>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</si>
  <si>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</si>
  <si>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</si>
  <si>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</si>
  <si>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</si>
  <si>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</si>
  <si>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</si>
  <si>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</si>
  <si>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</si>
  <si>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</si>
  <si>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</si>
  <si>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</si>
  <si>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</si>
  <si>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</si>
  <si>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</si>
  <si>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</si>
  <si>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</si>
  <si>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</si>
  <si>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</si>
  <si>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</si>
  <si>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</si>
  <si>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</si>
  <si>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</si>
  <si>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</si>
  <si>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</si>
  <si>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</si>
  <si>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</si>
  <si>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</si>
  <si>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</si>
  <si>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</si>
  <si>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</si>
  <si>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</si>
  <si>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</si>
  <si>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</si>
  <si>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</si>
  <si>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</si>
  <si>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</si>
  <si>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</si>
  <si>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</si>
  <si>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</si>
  <si>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</si>
  <si>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</si>
  <si>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</si>
  <si>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</si>
  <si>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</si>
  <si>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</si>
  <si>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</si>
  <si>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</si>
  <si>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</si>
  <si>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</si>
  <si>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</si>
  <si>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</si>
  <si>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</si>
  <si>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</si>
  <si>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</si>
  <si>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</si>
  <si>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</si>
  <si>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</si>
  <si>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</si>
  <si>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</si>
  <si>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</si>
  <si>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</si>
  <si>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</si>
  <si>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</si>
  <si>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</si>
  <si>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</si>
  <si>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</si>
  <si>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</si>
  <si>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</si>
  <si>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</si>
  <si>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</si>
  <si>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</si>
  <si>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</si>
  <si>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</si>
  <si>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</si>
  <si>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</si>
  <si>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</si>
  <si>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</si>
  <si>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</si>
  <si>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</si>
  <si>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</si>
  <si>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</si>
  <si>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</si>
  <si>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</si>
  <si>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</si>
  <si>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</si>
  <si>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</si>
  <si>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</si>
  <si>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</si>
  <si>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</si>
  <si>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</si>
  <si>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</si>
  <si>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</si>
  <si>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</si>
  <si>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</si>
  <si>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</si>
  <si>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</si>
  <si>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</si>
  <si>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</si>
  <si>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</si>
  <si>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</si>
  <si>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</si>
  <si>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</si>
  <si>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</si>
  <si>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</si>
  <si>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</si>
  <si>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</si>
  <si>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</si>
  <si>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</si>
  <si>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</si>
  <si>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</si>
  <si>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</si>
  <si>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</si>
  <si>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</si>
  <si>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</si>
  <si>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</si>
  <si>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</si>
  <si>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</si>
  <si>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</si>
  <si>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</si>
  <si>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</si>
  <si>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</si>
  <si>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</si>
  <si>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</si>
  <si>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</si>
  <si>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</si>
  <si>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</si>
  <si>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</si>
  <si>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</si>
  <si>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</si>
  <si>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</si>
  <si>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</si>
  <si>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</si>
  <si>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</si>
  <si>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</si>
  <si>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</si>
  <si>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</si>
  <si>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</si>
  <si>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</si>
  <si>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</si>
  <si>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</si>
  <si>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</si>
  <si>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</si>
  <si>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</si>
  <si>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</si>
  <si>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</si>
  <si>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</si>
  <si>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</si>
  <si>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</si>
  <si>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</si>
  <si>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</si>
  <si>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</si>
  <si>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</si>
  <si>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</si>
  <si>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</si>
  <si>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</si>
  <si>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</si>
  <si>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</si>
  <si>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</si>
  <si>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</si>
  <si>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</si>
  <si>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</si>
  <si>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</si>
  <si>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</si>
  <si>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</si>
  <si>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</si>
  <si>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</si>
  <si>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</si>
  <si>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</si>
  <si>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</si>
  <si>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</si>
  <si>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</si>
  <si>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</si>
  <si>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</si>
  <si>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</si>
  <si>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</si>
  <si>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</si>
  <si>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</si>
  <si>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</si>
  <si>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</si>
  <si>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</si>
  <si>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</si>
  <si>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</si>
  <si>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</si>
  <si>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</si>
  <si>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</si>
  <si>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</si>
  <si>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</si>
  <si>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</si>
  <si>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</si>
  <si>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</si>
  <si>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</si>
  <si>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</si>
  <si>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</si>
  <si>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</si>
  <si>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</si>
  <si>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</si>
  <si>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</si>
  <si>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</si>
  <si>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</si>
  <si>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</si>
  <si>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</si>
  <si>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</si>
  <si>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</si>
  <si>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</si>
  <si>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</si>
  <si>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</si>
  <si>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</si>
  <si>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</si>
  <si>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</si>
  <si>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</si>
  <si>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</si>
  <si>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</si>
  <si>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</si>
  <si>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</si>
  <si>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</si>
  <si>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</si>
  <si>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</si>
  <si>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</si>
  <si>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</si>
  <si>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</si>
  <si>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</si>
  <si>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</si>
  <si>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</si>
  <si>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</si>
  <si>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</si>
  <si>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</si>
  <si>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</si>
  <si>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</si>
  <si>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</si>
  <si>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</si>
  <si>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</si>
  <si>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</si>
  <si>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</si>
  <si>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</si>
  <si>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</si>
  <si>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</si>
  <si>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</si>
  <si>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</si>
  <si>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</si>
  <si>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</si>
  <si>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</si>
  <si>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</si>
  <si>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</si>
  <si>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</si>
  <si>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</si>
  <si>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</si>
  <si>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</si>
  <si>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</si>
  <si>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</si>
  <si>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</si>
  <si>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</si>
  <si>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</si>
  <si>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</si>
  <si>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</si>
  <si>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</si>
  <si>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</si>
  <si>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</si>
  <si>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</si>
  <si>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</si>
  <si>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</si>
  <si>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</si>
  <si>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</si>
  <si>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</si>
  <si>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</si>
  <si>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</si>
  <si>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</si>
  <si>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</si>
  <si>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</si>
  <si>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</si>
  <si>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</si>
  <si>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</si>
  <si>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</si>
  <si>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</si>
  <si>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</si>
  <si>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>IBT-2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</si>
  <si>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</si>
  <si>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</si>
  <si>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</si>
  <si>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</si>
  <si>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</si>
  <si>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</si>
  <si>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</si>
  <si>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</si>
  <si>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</si>
  <si>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</si>
  <si>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</si>
  <si>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</si>
  <si>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</si>
  <si>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</si>
  <si>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</si>
  <si>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</si>
  <si>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</si>
  <si>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</si>
  <si>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</si>
  <si>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</si>
  <si>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</si>
  <si>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</si>
  <si>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</si>
  <si>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</si>
  <si>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</si>
  <si>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</si>
  <si>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</si>
  <si>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</si>
  <si>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</si>
  <si>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</si>
  <si>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</si>
  <si>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</si>
  <si>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</si>
  <si>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</si>
  <si>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</si>
  <si>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</si>
  <si>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</si>
  <si>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</si>
  <si>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</si>
  <si>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</si>
  <si>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</si>
  <si>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</si>
  <si>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</si>
  <si>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</si>
  <si>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</si>
  <si>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</si>
  <si>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</si>
  <si>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</si>
  <si>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</si>
  <si>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</si>
  <si>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</si>
  <si>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</si>
  <si>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</si>
  <si>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</si>
  <si>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</si>
  <si>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</si>
  <si>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</si>
  <si>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</si>
  <si>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</si>
  <si>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</si>
  <si>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</si>
  <si>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</si>
  <si>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</si>
  <si>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</si>
  <si>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</si>
  <si>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</si>
  <si>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</si>
  <si>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</si>
  <si>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</si>
  <si>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</si>
  <si>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</si>
  <si>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</si>
  <si>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</si>
  <si>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</si>
  <si>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</si>
  <si>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</si>
  <si>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</si>
  <si>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</si>
  <si>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</si>
  <si>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</si>
  <si>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</si>
  <si>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</si>
  <si>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</si>
  <si>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</si>
  <si>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</si>
  <si>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</si>
  <si>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</si>
  <si>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</si>
  <si>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</si>
  <si>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</si>
  <si>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</si>
  <si>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</si>
  <si>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</si>
  <si>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</si>
  <si>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</si>
  <si>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</si>
  <si>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</si>
  <si>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</si>
  <si>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</si>
  <si>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</si>
  <si>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</si>
  <si>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</si>
  <si>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</si>
  <si>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</si>
  <si>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</si>
  <si>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</si>
  <si>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</si>
  <si>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</si>
  <si>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</si>
  <si>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</si>
  <si>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</si>
  <si>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</si>
  <si>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</si>
  <si>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</si>
  <si>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</si>
  <si>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</si>
  <si>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</si>
  <si>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</si>
  <si>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</si>
  <si>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</si>
  <si>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</si>
  <si>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</si>
  <si>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</si>
  <si>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</si>
  <si>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Note :Sharing taken from wk-36 abt bill 2014-15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</si>
  <si>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</si>
  <si>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</si>
  <si>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</si>
  <si>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</si>
  <si>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</si>
  <si>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</si>
  <si>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</si>
  <si>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</si>
  <si>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</si>
  <si>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</si>
  <si>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</si>
  <si>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</si>
  <si>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</si>
  <si>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</si>
  <si>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</si>
  <si>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</si>
  <si>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</si>
  <si>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</si>
  <si>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</si>
  <si>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</si>
  <si>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</si>
  <si>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</si>
  <si>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</si>
  <si>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</si>
  <si>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</si>
  <si>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</si>
  <si>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</si>
  <si>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</si>
  <si>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</si>
  <si>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</si>
  <si>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</si>
  <si>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</si>
  <si>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</si>
  <si>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</si>
  <si>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</si>
  <si>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</si>
  <si>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</si>
  <si>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FINAL READING 01/06/2017</t>
  </si>
  <si>
    <t>INTIAL READING 01/05/2017</t>
  </si>
  <si>
    <t>MAY-2017</t>
  </si>
  <si>
    <t xml:space="preserve">                           PERIOD 1st MAY-2017 TO 1st JUNE-2017</t>
  </si>
  <si>
    <t>w.e.f 08/05/17</t>
  </si>
  <si>
    <t>w.e.f 13/05/17</t>
  </si>
  <si>
    <t>w.e.f 26/05/17</t>
  </si>
  <si>
    <t>w.e.f 01/05/17</t>
  </si>
  <si>
    <t>data till 15/05/2017</t>
  </si>
  <si>
    <t>0..026</t>
  </si>
  <si>
    <t>Assessment</t>
  </si>
</sst>
</file>

<file path=xl/styles.xml><?xml version="1.0" encoding="utf-8"?>
<styleSheet xmlns="http://schemas.openxmlformats.org/spreadsheetml/2006/main">
  <numFmts count="39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0.0"/>
    <numFmt numFmtId="187" formatCode="0.00000"/>
    <numFmt numFmtId="188" formatCode="0.0000000"/>
    <numFmt numFmtId="189" formatCode="0.000000"/>
    <numFmt numFmtId="190" formatCode="0_);\(0\)"/>
    <numFmt numFmtId="191" formatCode="[$-409]h:mm:ss\ AM/PM"/>
    <numFmt numFmtId="192" formatCode="[$-409]dddd\,\ mmmm\ dd\,\ yyyy"/>
    <numFmt numFmtId="193" formatCode="0.000_);\(0.000\)"/>
    <numFmt numFmtId="194" formatCode="[$-809]dd\ mmmm\ yyyy"/>
  </numFmts>
  <fonts count="8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5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5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4" fillId="0" borderId="2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4" fontId="2" fillId="0" borderId="0" xfId="0" applyNumberFormat="1" applyFont="1" applyFill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4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84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5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4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4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4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84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4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4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4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4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4" fontId="21" fillId="0" borderId="20" xfId="0" applyNumberFormat="1" applyFont="1" applyFill="1" applyBorder="1" applyAlignment="1">
      <alignment/>
    </xf>
    <xf numFmtId="184" fontId="21" fillId="0" borderId="20" xfId="0" applyNumberFormat="1" applyFont="1" applyFill="1" applyBorder="1" applyAlignment="1">
      <alignment horizontal="center"/>
    </xf>
    <xf numFmtId="184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4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184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4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84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84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84" fontId="50" fillId="0" borderId="0" xfId="0" applyNumberFormat="1" applyFont="1" applyAlignment="1">
      <alignment horizontal="center"/>
    </xf>
    <xf numFmtId="184" fontId="15" fillId="0" borderId="0" xfId="0" applyNumberFormat="1" applyFont="1" applyBorder="1" applyAlignment="1">
      <alignment horizontal="center"/>
    </xf>
    <xf numFmtId="184" fontId="17" fillId="0" borderId="24" xfId="0" applyNumberFormat="1" applyFont="1" applyBorder="1" applyAlignment="1">
      <alignment horizontal="center"/>
    </xf>
    <xf numFmtId="184" fontId="21" fillId="0" borderId="15" xfId="0" applyNumberFormat="1" applyFont="1" applyFill="1" applyBorder="1" applyAlignment="1">
      <alignment horizontal="center" vertical="center"/>
    </xf>
    <xf numFmtId="184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4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4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4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5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8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4" fontId="35" fillId="0" borderId="0" xfId="0" applyNumberFormat="1" applyFont="1" applyFill="1" applyBorder="1" applyAlignment="1">
      <alignment horizontal="center"/>
    </xf>
    <xf numFmtId="184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4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4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85" fontId="21" fillId="0" borderId="0" xfId="0" applyNumberFormat="1" applyFont="1" applyFill="1" applyAlignment="1">
      <alignment horizontal="center" vertical="center"/>
    </xf>
    <xf numFmtId="185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4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5" fontId="21" fillId="0" borderId="0" xfId="0" applyNumberFormat="1" applyFont="1" applyFill="1" applyBorder="1" applyAlignment="1">
      <alignment vertical="center"/>
    </xf>
    <xf numFmtId="185" fontId="45" fillId="0" borderId="0" xfId="0" applyNumberFormat="1" applyFont="1" applyFill="1" applyBorder="1" applyAlignment="1">
      <alignment vertical="center"/>
    </xf>
    <xf numFmtId="18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4" fontId="41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184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5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3" fontId="0" fillId="0" borderId="0" xfId="0" applyNumberFormat="1" applyFill="1" applyBorder="1" applyAlignment="1">
      <alignment horizontal="center" vertical="center"/>
    </xf>
    <xf numFmtId="185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3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>
      <alignment horizontal="center" vertical="center"/>
    </xf>
    <xf numFmtId="185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93" fontId="21" fillId="0" borderId="0" xfId="0" applyNumberFormat="1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93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26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93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19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5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>
      <alignment horizontal="center" vertical="center"/>
    </xf>
    <xf numFmtId="193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184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4" fontId="2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86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86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186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/>
    </xf>
    <xf numFmtId="2" fontId="20" fillId="0" borderId="2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shrinkToFit="1"/>
    </xf>
    <xf numFmtId="0" fontId="0" fillId="0" borderId="0" xfId="0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/>
    </xf>
    <xf numFmtId="185" fontId="45" fillId="0" borderId="0" xfId="0" applyNumberFormat="1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view="pageBreakPreview" zoomScale="85" zoomScaleSheetLayoutView="85" workbookViewId="0" topLeftCell="A1">
      <selection activeCell="A1" sqref="A1:A3"/>
    </sheetView>
  </sheetViews>
  <sheetFormatPr defaultColWidth="9.140625" defaultRowHeight="12.75"/>
  <cols>
    <col min="1" max="1" width="4.00390625" style="455" customWidth="1"/>
    <col min="2" max="2" width="26.57421875" style="455" customWidth="1"/>
    <col min="3" max="3" width="12.28125" style="455" customWidth="1"/>
    <col min="4" max="4" width="9.28125" style="455" customWidth="1"/>
    <col min="5" max="5" width="17.140625" style="455" customWidth="1"/>
    <col min="6" max="6" width="10.8515625" style="455" customWidth="1"/>
    <col min="7" max="7" width="13.8515625" style="455" customWidth="1"/>
    <col min="8" max="8" width="14.00390625" style="455" customWidth="1"/>
    <col min="9" max="9" width="10.57421875" style="455" customWidth="1"/>
    <col min="10" max="10" width="13.00390625" style="455" customWidth="1"/>
    <col min="11" max="11" width="13.421875" style="455" customWidth="1"/>
    <col min="12" max="12" width="13.57421875" style="455" customWidth="1"/>
    <col min="13" max="13" width="14.00390625" style="455" customWidth="1"/>
    <col min="14" max="14" width="10.421875" style="455" customWidth="1"/>
    <col min="15" max="15" width="11.7109375" style="455" customWidth="1"/>
    <col min="16" max="16" width="15.00390625" style="455" customWidth="1"/>
    <col min="17" max="17" width="18.00390625" style="455" customWidth="1"/>
    <col min="18" max="18" width="4.7109375" style="455" customWidth="1"/>
    <col min="19" max="16384" width="9.140625" style="455" customWidth="1"/>
  </cols>
  <sheetData>
    <row r="1" spans="1:17" ht="15.75" customHeight="1">
      <c r="A1" s="749" t="s">
        <v>238</v>
      </c>
      <c r="Q1" s="547" t="s">
        <v>445</v>
      </c>
    </row>
    <row r="2" spans="1:11" ht="13.5" customHeight="1">
      <c r="A2" s="749" t="s">
        <v>239</v>
      </c>
      <c r="K2" s="82"/>
    </row>
    <row r="3" spans="1:8" ht="14.25" customHeight="1">
      <c r="A3" s="750" t="s">
        <v>0</v>
      </c>
      <c r="H3" s="548"/>
    </row>
    <row r="4" spans="1:16" ht="22.5" customHeight="1" thickBot="1">
      <c r="A4" s="180" t="s">
        <v>240</v>
      </c>
      <c r="G4" s="499"/>
      <c r="H4" s="499"/>
      <c r="I4" s="82" t="s">
        <v>390</v>
      </c>
      <c r="J4" s="499"/>
      <c r="K4" s="499"/>
      <c r="L4" s="499"/>
      <c r="M4" s="499"/>
      <c r="N4" s="82" t="s">
        <v>391</v>
      </c>
      <c r="O4" s="499"/>
      <c r="P4" s="499"/>
    </row>
    <row r="5" spans="1:17" s="551" customFormat="1" ht="56.25" customHeight="1" thickBot="1" thickTop="1">
      <c r="A5" s="549" t="s">
        <v>8</v>
      </c>
      <c r="B5" s="529" t="s">
        <v>9</v>
      </c>
      <c r="C5" s="530" t="s">
        <v>1</v>
      </c>
      <c r="D5" s="530" t="s">
        <v>2</v>
      </c>
      <c r="E5" s="530" t="s">
        <v>3</v>
      </c>
      <c r="F5" s="530" t="s">
        <v>10</v>
      </c>
      <c r="G5" s="528" t="s">
        <v>443</v>
      </c>
      <c r="H5" s="530" t="s">
        <v>444</v>
      </c>
      <c r="I5" s="530" t="s">
        <v>4</v>
      </c>
      <c r="J5" s="530" t="s">
        <v>5</v>
      </c>
      <c r="K5" s="550" t="s">
        <v>6</v>
      </c>
      <c r="L5" s="528" t="str">
        <f>G5</f>
        <v>FINAL READING 01/06/2017</v>
      </c>
      <c r="M5" s="530" t="str">
        <f>H5</f>
        <v>INTIAL READING 01/05/2017</v>
      </c>
      <c r="N5" s="530" t="s">
        <v>4</v>
      </c>
      <c r="O5" s="530" t="s">
        <v>5</v>
      </c>
      <c r="P5" s="550" t="s">
        <v>6</v>
      </c>
      <c r="Q5" s="550" t="s">
        <v>307</v>
      </c>
    </row>
    <row r="6" spans="1:12" ht="1.5" customHeight="1" hidden="1" thickTop="1">
      <c r="A6" s="7"/>
      <c r="B6" s="8"/>
      <c r="C6" s="7"/>
      <c r="D6" s="7"/>
      <c r="E6" s="7"/>
      <c r="F6" s="7"/>
      <c r="L6" s="467"/>
    </row>
    <row r="7" spans="1:17" ht="15.75" customHeight="1" thickTop="1">
      <c r="A7" s="267"/>
      <c r="B7" s="336" t="s">
        <v>14</v>
      </c>
      <c r="C7" s="325"/>
      <c r="D7" s="339"/>
      <c r="E7" s="339"/>
      <c r="F7" s="325"/>
      <c r="G7" s="331"/>
      <c r="H7" s="500"/>
      <c r="I7" s="500"/>
      <c r="J7" s="500"/>
      <c r="K7" s="123"/>
      <c r="L7" s="331"/>
      <c r="M7" s="500"/>
      <c r="N7" s="500"/>
      <c r="O7" s="500"/>
      <c r="P7" s="552"/>
      <c r="Q7" s="459"/>
    </row>
    <row r="8" spans="1:17" ht="16.5" customHeight="1">
      <c r="A8" s="267">
        <v>1</v>
      </c>
      <c r="B8" s="335" t="s">
        <v>15</v>
      </c>
      <c r="C8" s="325">
        <v>5128429</v>
      </c>
      <c r="D8" s="338" t="s">
        <v>12</v>
      </c>
      <c r="E8" s="317" t="s">
        <v>339</v>
      </c>
      <c r="F8" s="325">
        <v>-1000</v>
      </c>
      <c r="G8" s="331">
        <v>992899</v>
      </c>
      <c r="H8" s="268">
        <v>994206</v>
      </c>
      <c r="I8" s="332">
        <f>G8-H8</f>
        <v>-1307</v>
      </c>
      <c r="J8" s="332">
        <f>$F8*I8</f>
        <v>1307000</v>
      </c>
      <c r="K8" s="333">
        <f>J8/1000000</f>
        <v>1.307</v>
      </c>
      <c r="L8" s="331">
        <v>999267</v>
      </c>
      <c r="M8" s="268">
        <v>999288</v>
      </c>
      <c r="N8" s="332">
        <f>L8-M8</f>
        <v>-21</v>
      </c>
      <c r="O8" s="332">
        <f>$F8*N8</f>
        <v>21000</v>
      </c>
      <c r="P8" s="333">
        <f>O8/1000000</f>
        <v>0.021</v>
      </c>
      <c r="Q8" s="714"/>
    </row>
    <row r="9" spans="1:17" ht="16.5">
      <c r="A9" s="267">
        <v>2</v>
      </c>
      <c r="B9" s="335" t="s">
        <v>373</v>
      </c>
      <c r="C9" s="325">
        <v>4864976</v>
      </c>
      <c r="D9" s="338" t="s">
        <v>12</v>
      </c>
      <c r="E9" s="317" t="s">
        <v>339</v>
      </c>
      <c r="F9" s="325">
        <v>-1000</v>
      </c>
      <c r="G9" s="331">
        <v>18069</v>
      </c>
      <c r="H9" s="268">
        <v>17884</v>
      </c>
      <c r="I9" s="332">
        <f>G9-H9</f>
        <v>185</v>
      </c>
      <c r="J9" s="332">
        <f>$F9*I9</f>
        <v>-185000</v>
      </c>
      <c r="K9" s="333">
        <f>J9/1000000</f>
        <v>-0.185</v>
      </c>
      <c r="L9" s="331">
        <v>998378</v>
      </c>
      <c r="M9" s="268">
        <v>998216</v>
      </c>
      <c r="N9" s="332">
        <f>L9-M9</f>
        <v>162</v>
      </c>
      <c r="O9" s="332">
        <f>$F9*N9</f>
        <v>-162000</v>
      </c>
      <c r="P9" s="333">
        <f>O9/1000000</f>
        <v>-0.162</v>
      </c>
      <c r="Q9" s="466"/>
    </row>
    <row r="10" spans="1:17" ht="15.75" customHeight="1">
      <c r="A10" s="267">
        <v>3</v>
      </c>
      <c r="B10" s="335" t="s">
        <v>17</v>
      </c>
      <c r="C10" s="325">
        <v>4864905</v>
      </c>
      <c r="D10" s="338" t="s">
        <v>12</v>
      </c>
      <c r="E10" s="317" t="s">
        <v>339</v>
      </c>
      <c r="F10" s="325">
        <v>-1000</v>
      </c>
      <c r="G10" s="331">
        <v>958616</v>
      </c>
      <c r="H10" s="268">
        <v>959484</v>
      </c>
      <c r="I10" s="332">
        <f>G10-H10</f>
        <v>-868</v>
      </c>
      <c r="J10" s="332">
        <f>$F10*I10</f>
        <v>868000</v>
      </c>
      <c r="K10" s="333">
        <f>J10/1000000</f>
        <v>0.868</v>
      </c>
      <c r="L10" s="331">
        <v>995705</v>
      </c>
      <c r="M10" s="268">
        <v>995705</v>
      </c>
      <c r="N10" s="332">
        <f>L10-M10</f>
        <v>0</v>
      </c>
      <c r="O10" s="332">
        <f>$F10*N10</f>
        <v>0</v>
      </c>
      <c r="P10" s="333">
        <f>O10/1000000</f>
        <v>0</v>
      </c>
      <c r="Q10" s="459"/>
    </row>
    <row r="11" spans="1:17" ht="15.75" customHeight="1">
      <c r="A11" s="267"/>
      <c r="B11" s="336" t="s">
        <v>18</v>
      </c>
      <c r="C11" s="325"/>
      <c r="D11" s="339"/>
      <c r="E11" s="339"/>
      <c r="F11" s="325"/>
      <c r="G11" s="331"/>
      <c r="H11" s="332"/>
      <c r="I11" s="332"/>
      <c r="J11" s="332"/>
      <c r="K11" s="333"/>
      <c r="L11" s="331"/>
      <c r="M11" s="332"/>
      <c r="N11" s="332"/>
      <c r="O11" s="332"/>
      <c r="P11" s="333"/>
      <c r="Q11" s="459"/>
    </row>
    <row r="12" spans="1:17" ht="15.75" customHeight="1">
      <c r="A12" s="267">
        <v>4</v>
      </c>
      <c r="B12" s="335" t="s">
        <v>15</v>
      </c>
      <c r="C12" s="325">
        <v>5295129</v>
      </c>
      <c r="D12" s="338" t="s">
        <v>12</v>
      </c>
      <c r="E12" s="317" t="s">
        <v>339</v>
      </c>
      <c r="F12" s="325">
        <v>-1000</v>
      </c>
      <c r="G12" s="331">
        <v>998357</v>
      </c>
      <c r="H12" s="332">
        <v>998367</v>
      </c>
      <c r="I12" s="332">
        <f>G12-H12</f>
        <v>-10</v>
      </c>
      <c r="J12" s="332">
        <f>$F12*I12</f>
        <v>10000</v>
      </c>
      <c r="K12" s="333">
        <f>J12/1000000</f>
        <v>0.01</v>
      </c>
      <c r="L12" s="331">
        <v>971127</v>
      </c>
      <c r="M12" s="332">
        <v>972638</v>
      </c>
      <c r="N12" s="332">
        <f>L12-M12</f>
        <v>-1511</v>
      </c>
      <c r="O12" s="332">
        <f>$F12*N12</f>
        <v>1511000</v>
      </c>
      <c r="P12" s="333">
        <f>O12/1000000</f>
        <v>1.511</v>
      </c>
      <c r="Q12" s="459"/>
    </row>
    <row r="13" spans="1:17" ht="15.75" customHeight="1">
      <c r="A13" s="267">
        <v>5</v>
      </c>
      <c r="B13" s="335" t="s">
        <v>16</v>
      </c>
      <c r="C13" s="325">
        <v>5295137</v>
      </c>
      <c r="D13" s="338" t="s">
        <v>12</v>
      </c>
      <c r="E13" s="317" t="s">
        <v>339</v>
      </c>
      <c r="F13" s="325">
        <v>-1000</v>
      </c>
      <c r="G13" s="331">
        <v>999274</v>
      </c>
      <c r="H13" s="332">
        <v>999902</v>
      </c>
      <c r="I13" s="332">
        <f>G13-H13</f>
        <v>-628</v>
      </c>
      <c r="J13" s="332">
        <f>$F13*I13</f>
        <v>628000</v>
      </c>
      <c r="K13" s="333">
        <f>J13/1000000</f>
        <v>0.628</v>
      </c>
      <c r="L13" s="331">
        <v>999865</v>
      </c>
      <c r="M13" s="332">
        <v>999911</v>
      </c>
      <c r="N13" s="332">
        <f>L13-M13</f>
        <v>-46</v>
      </c>
      <c r="O13" s="332">
        <f>$F13*N13</f>
        <v>46000</v>
      </c>
      <c r="P13" s="333">
        <f>O13/1000000</f>
        <v>0.046</v>
      </c>
      <c r="Q13" s="459"/>
    </row>
    <row r="14" spans="1:17" ht="16.5" customHeight="1">
      <c r="A14" s="267"/>
      <c r="B14" s="336" t="s">
        <v>21</v>
      </c>
      <c r="C14" s="325"/>
      <c r="D14" s="339"/>
      <c r="E14" s="317"/>
      <c r="F14" s="325"/>
      <c r="G14" s="331"/>
      <c r="H14" s="332"/>
      <c r="I14" s="332"/>
      <c r="J14" s="332"/>
      <c r="K14" s="333"/>
      <c r="L14" s="331"/>
      <c r="M14" s="332"/>
      <c r="N14" s="332"/>
      <c r="O14" s="332"/>
      <c r="P14" s="333"/>
      <c r="Q14" s="459"/>
    </row>
    <row r="15" spans="1:17" ht="14.25" customHeight="1">
      <c r="A15" s="267">
        <v>6</v>
      </c>
      <c r="B15" s="335" t="s">
        <v>15</v>
      </c>
      <c r="C15" s="325">
        <v>4864982</v>
      </c>
      <c r="D15" s="338" t="s">
        <v>12</v>
      </c>
      <c r="E15" s="317" t="s">
        <v>339</v>
      </c>
      <c r="F15" s="325">
        <v>-1000</v>
      </c>
      <c r="G15" s="331">
        <v>24531</v>
      </c>
      <c r="H15" s="332">
        <v>24504</v>
      </c>
      <c r="I15" s="332">
        <f>G15-H15</f>
        <v>27</v>
      </c>
      <c r="J15" s="332">
        <f>$F15*I15</f>
        <v>-27000</v>
      </c>
      <c r="K15" s="333">
        <f>J15/1000000</f>
        <v>-0.027</v>
      </c>
      <c r="L15" s="331">
        <v>17123</v>
      </c>
      <c r="M15" s="332">
        <v>17449</v>
      </c>
      <c r="N15" s="332">
        <f>L15-M15</f>
        <v>-326</v>
      </c>
      <c r="O15" s="332">
        <f>$F15*N15</f>
        <v>326000</v>
      </c>
      <c r="P15" s="333">
        <f>O15/1000000</f>
        <v>0.326</v>
      </c>
      <c r="Q15" s="459"/>
    </row>
    <row r="16" spans="1:17" ht="13.5" customHeight="1">
      <c r="A16" s="267">
        <v>7</v>
      </c>
      <c r="B16" s="335" t="s">
        <v>16</v>
      </c>
      <c r="C16" s="325">
        <v>4865022</v>
      </c>
      <c r="D16" s="338" t="s">
        <v>12</v>
      </c>
      <c r="E16" s="317" t="s">
        <v>339</v>
      </c>
      <c r="F16" s="325">
        <v>-1000</v>
      </c>
      <c r="G16" s="331">
        <v>480</v>
      </c>
      <c r="H16" s="332">
        <v>462</v>
      </c>
      <c r="I16" s="332">
        <f>G16-H16</f>
        <v>18</v>
      </c>
      <c r="J16" s="332">
        <f>$F16*I16</f>
        <v>-18000</v>
      </c>
      <c r="K16" s="333">
        <f>J16/1000000</f>
        <v>-0.018</v>
      </c>
      <c r="L16" s="331">
        <v>999196</v>
      </c>
      <c r="M16" s="332">
        <v>999544</v>
      </c>
      <c r="N16" s="332">
        <f>L16-M16</f>
        <v>-348</v>
      </c>
      <c r="O16" s="332">
        <f>$F16*N16</f>
        <v>348000</v>
      </c>
      <c r="P16" s="333">
        <f>O16/1000000</f>
        <v>0.348</v>
      </c>
      <c r="Q16" s="471"/>
    </row>
    <row r="17" spans="1:17" ht="14.25" customHeight="1">
      <c r="A17" s="267">
        <v>8</v>
      </c>
      <c r="B17" s="335" t="s">
        <v>22</v>
      </c>
      <c r="C17" s="325">
        <v>4864991</v>
      </c>
      <c r="D17" s="338" t="s">
        <v>12</v>
      </c>
      <c r="E17" s="317" t="s">
        <v>339</v>
      </c>
      <c r="F17" s="325">
        <v>-1000</v>
      </c>
      <c r="G17" s="331">
        <v>999381</v>
      </c>
      <c r="H17" s="332">
        <v>999342</v>
      </c>
      <c r="I17" s="332">
        <f>G17-H17</f>
        <v>39</v>
      </c>
      <c r="J17" s="332">
        <f>$F17*I17</f>
        <v>-39000</v>
      </c>
      <c r="K17" s="333">
        <f>J17/1000000</f>
        <v>-0.039</v>
      </c>
      <c r="L17" s="331">
        <v>998797</v>
      </c>
      <c r="M17" s="332">
        <v>999448</v>
      </c>
      <c r="N17" s="332">
        <f>L17-M17</f>
        <v>-651</v>
      </c>
      <c r="O17" s="332">
        <f>$F17*N17</f>
        <v>651000</v>
      </c>
      <c r="P17" s="333">
        <f>O17/1000000</f>
        <v>0.651</v>
      </c>
      <c r="Q17" s="470"/>
    </row>
    <row r="18" spans="1:17" ht="13.5" customHeight="1">
      <c r="A18" s="267">
        <v>9</v>
      </c>
      <c r="B18" s="335" t="s">
        <v>23</v>
      </c>
      <c r="C18" s="325">
        <v>4864984</v>
      </c>
      <c r="D18" s="338" t="s">
        <v>12</v>
      </c>
      <c r="E18" s="317" t="s">
        <v>339</v>
      </c>
      <c r="F18" s="325">
        <v>-1000</v>
      </c>
      <c r="G18" s="331">
        <v>986747</v>
      </c>
      <c r="H18" s="332">
        <v>986740</v>
      </c>
      <c r="I18" s="332">
        <f>G18-H18</f>
        <v>7</v>
      </c>
      <c r="J18" s="332">
        <f>$F18*I18</f>
        <v>-7000</v>
      </c>
      <c r="K18" s="333">
        <f>J18/1000000</f>
        <v>-0.007</v>
      </c>
      <c r="L18" s="331">
        <v>979894</v>
      </c>
      <c r="M18" s="332">
        <v>980636</v>
      </c>
      <c r="N18" s="332">
        <f>L18-M18</f>
        <v>-742</v>
      </c>
      <c r="O18" s="332">
        <f>$F18*N18</f>
        <v>742000</v>
      </c>
      <c r="P18" s="333">
        <f>O18/1000000</f>
        <v>0.742</v>
      </c>
      <c r="Q18" s="459"/>
    </row>
    <row r="19" spans="1:17" ht="15.75" customHeight="1">
      <c r="A19" s="267"/>
      <c r="B19" s="336" t="s">
        <v>24</v>
      </c>
      <c r="C19" s="325"/>
      <c r="D19" s="339"/>
      <c r="E19" s="317"/>
      <c r="F19" s="325"/>
      <c r="G19" s="331"/>
      <c r="H19" s="332"/>
      <c r="I19" s="332"/>
      <c r="J19" s="332"/>
      <c r="K19" s="333"/>
      <c r="L19" s="331"/>
      <c r="M19" s="332"/>
      <c r="N19" s="332"/>
      <c r="O19" s="332"/>
      <c r="P19" s="333"/>
      <c r="Q19" s="459"/>
    </row>
    <row r="20" spans="1:17" ht="15.75" customHeight="1">
      <c r="A20" s="267">
        <v>10</v>
      </c>
      <c r="B20" s="335" t="s">
        <v>15</v>
      </c>
      <c r="C20" s="325">
        <v>4864930</v>
      </c>
      <c r="D20" s="338" t="s">
        <v>12</v>
      </c>
      <c r="E20" s="317" t="s">
        <v>339</v>
      </c>
      <c r="F20" s="325">
        <v>-1000</v>
      </c>
      <c r="G20" s="331">
        <v>999711</v>
      </c>
      <c r="H20" s="332">
        <v>999709</v>
      </c>
      <c r="I20" s="332">
        <f aca="true" t="shared" si="0" ref="I20:I27">G20-H20</f>
        <v>2</v>
      </c>
      <c r="J20" s="332">
        <f aca="true" t="shared" si="1" ref="J20:J27">$F20*I20</f>
        <v>-2000</v>
      </c>
      <c r="K20" s="333">
        <f aca="true" t="shared" si="2" ref="K20:K27">J20/1000000</f>
        <v>-0.002</v>
      </c>
      <c r="L20" s="331">
        <v>999797</v>
      </c>
      <c r="M20" s="332">
        <v>999990</v>
      </c>
      <c r="N20" s="332">
        <f aca="true" t="shared" si="3" ref="N20:N27">L20-M20</f>
        <v>-193</v>
      </c>
      <c r="O20" s="332">
        <f aca="true" t="shared" si="4" ref="O20:O27">$F20*N20</f>
        <v>193000</v>
      </c>
      <c r="P20" s="333">
        <f aca="true" t="shared" si="5" ref="P20:P27">O20/1000000</f>
        <v>0.193</v>
      </c>
      <c r="Q20" s="471"/>
    </row>
    <row r="21" spans="1:17" ht="15.75" customHeight="1">
      <c r="A21" s="267">
        <v>11</v>
      </c>
      <c r="B21" s="335" t="s">
        <v>25</v>
      </c>
      <c r="C21" s="325">
        <v>5128412</v>
      </c>
      <c r="D21" s="338" t="s">
        <v>12</v>
      </c>
      <c r="E21" s="317" t="s">
        <v>339</v>
      </c>
      <c r="F21" s="325">
        <v>-1000</v>
      </c>
      <c r="G21" s="331">
        <v>76</v>
      </c>
      <c r="H21" s="332">
        <v>71</v>
      </c>
      <c r="I21" s="332">
        <f>G21-H21</f>
        <v>5</v>
      </c>
      <c r="J21" s="332">
        <f>$F21*I21</f>
        <v>-5000</v>
      </c>
      <c r="K21" s="333">
        <f>J21/1000000</f>
        <v>-0.005</v>
      </c>
      <c r="L21" s="331">
        <v>999788</v>
      </c>
      <c r="M21" s="332">
        <v>1000003</v>
      </c>
      <c r="N21" s="332">
        <f>L21-M21</f>
        <v>-215</v>
      </c>
      <c r="O21" s="332">
        <f>$F21*N21</f>
        <v>215000</v>
      </c>
      <c r="P21" s="333">
        <f>O21/1000000</f>
        <v>0.215</v>
      </c>
      <c r="Q21" s="459"/>
    </row>
    <row r="22" spans="1:17" ht="16.5">
      <c r="A22" s="267">
        <v>12</v>
      </c>
      <c r="B22" s="335" t="s">
        <v>22</v>
      </c>
      <c r="C22" s="325">
        <v>4864922</v>
      </c>
      <c r="D22" s="338" t="s">
        <v>12</v>
      </c>
      <c r="E22" s="317" t="s">
        <v>339</v>
      </c>
      <c r="F22" s="325">
        <v>-1000</v>
      </c>
      <c r="G22" s="331">
        <v>999065</v>
      </c>
      <c r="H22" s="332">
        <v>999100</v>
      </c>
      <c r="I22" s="332">
        <f>G22-H22</f>
        <v>-35</v>
      </c>
      <c r="J22" s="332">
        <f>$F22*I22</f>
        <v>35000</v>
      </c>
      <c r="K22" s="333">
        <f>J22/1000000</f>
        <v>0.035</v>
      </c>
      <c r="L22" s="331">
        <v>999473</v>
      </c>
      <c r="M22" s="332">
        <v>999845</v>
      </c>
      <c r="N22" s="332">
        <f>L22-M22</f>
        <v>-372</v>
      </c>
      <c r="O22" s="332">
        <f>$F22*N22</f>
        <v>372000</v>
      </c>
      <c r="P22" s="333">
        <f>O22/1000000</f>
        <v>0.372</v>
      </c>
      <c r="Q22" s="470"/>
    </row>
    <row r="23" spans="1:17" ht="18.75" customHeight="1">
      <c r="A23" s="267">
        <v>13</v>
      </c>
      <c r="B23" s="335" t="s">
        <v>26</v>
      </c>
      <c r="C23" s="325">
        <v>4902494</v>
      </c>
      <c r="D23" s="338" t="s">
        <v>12</v>
      </c>
      <c r="E23" s="317" t="s">
        <v>339</v>
      </c>
      <c r="F23" s="325">
        <v>1000</v>
      </c>
      <c r="G23" s="331">
        <v>917463</v>
      </c>
      <c r="H23" s="332">
        <v>919573</v>
      </c>
      <c r="I23" s="332">
        <f>G23-H23</f>
        <v>-2110</v>
      </c>
      <c r="J23" s="332">
        <f>$F23*I23</f>
        <v>-2110000</v>
      </c>
      <c r="K23" s="333">
        <f>J23/1000000</f>
        <v>-2.11</v>
      </c>
      <c r="L23" s="331">
        <v>999983</v>
      </c>
      <c r="M23" s="332">
        <v>999983</v>
      </c>
      <c r="N23" s="332">
        <f>L23-M23</f>
        <v>0</v>
      </c>
      <c r="O23" s="332">
        <f>$F23*N23</f>
        <v>0</v>
      </c>
      <c r="P23" s="333">
        <f>O23/1000000</f>
        <v>0</v>
      </c>
      <c r="Q23" s="459"/>
    </row>
    <row r="24" spans="1:17" ht="18.75" customHeight="1">
      <c r="A24" s="267"/>
      <c r="B24" s="336" t="s">
        <v>432</v>
      </c>
      <c r="C24" s="325"/>
      <c r="D24" s="338"/>
      <c r="E24" s="317"/>
      <c r="F24" s="325"/>
      <c r="G24" s="331"/>
      <c r="H24" s="332"/>
      <c r="I24" s="332"/>
      <c r="J24" s="332"/>
      <c r="K24" s="333"/>
      <c r="L24" s="331"/>
      <c r="M24" s="332"/>
      <c r="N24" s="332"/>
      <c r="O24" s="332"/>
      <c r="P24" s="333"/>
      <c r="Q24" s="459"/>
    </row>
    <row r="25" spans="1:17" ht="15.75" customHeight="1">
      <c r="A25" s="267">
        <v>14</v>
      </c>
      <c r="B25" s="335" t="s">
        <v>15</v>
      </c>
      <c r="C25" s="325">
        <v>4865034</v>
      </c>
      <c r="D25" s="338" t="s">
        <v>12</v>
      </c>
      <c r="E25" s="317" t="s">
        <v>339</v>
      </c>
      <c r="F25" s="325">
        <v>-1000</v>
      </c>
      <c r="G25" s="331">
        <v>983125</v>
      </c>
      <c r="H25" s="332">
        <v>983559</v>
      </c>
      <c r="I25" s="332">
        <f t="shared" si="0"/>
        <v>-434</v>
      </c>
      <c r="J25" s="332">
        <f t="shared" si="1"/>
        <v>434000</v>
      </c>
      <c r="K25" s="333">
        <f t="shared" si="2"/>
        <v>0.434</v>
      </c>
      <c r="L25" s="331">
        <v>16814</v>
      </c>
      <c r="M25" s="332">
        <v>16844</v>
      </c>
      <c r="N25" s="332">
        <f t="shared" si="3"/>
        <v>-30</v>
      </c>
      <c r="O25" s="332">
        <f t="shared" si="4"/>
        <v>30000</v>
      </c>
      <c r="P25" s="333">
        <f t="shared" si="5"/>
        <v>0.03</v>
      </c>
      <c r="Q25" s="459"/>
    </row>
    <row r="26" spans="1:17" ht="15.75" customHeight="1">
      <c r="A26" s="267">
        <v>15</v>
      </c>
      <c r="B26" s="335" t="s">
        <v>16</v>
      </c>
      <c r="C26" s="325">
        <v>4865035</v>
      </c>
      <c r="D26" s="338" t="s">
        <v>12</v>
      </c>
      <c r="E26" s="317" t="s">
        <v>339</v>
      </c>
      <c r="F26" s="325">
        <v>-1000</v>
      </c>
      <c r="G26" s="331">
        <v>9495</v>
      </c>
      <c r="H26" s="332">
        <v>9667</v>
      </c>
      <c r="I26" s="332">
        <f t="shared" si="0"/>
        <v>-172</v>
      </c>
      <c r="J26" s="332">
        <f t="shared" si="1"/>
        <v>172000</v>
      </c>
      <c r="K26" s="333">
        <f t="shared" si="2"/>
        <v>0.172</v>
      </c>
      <c r="L26" s="331">
        <v>20529</v>
      </c>
      <c r="M26" s="332">
        <v>20542</v>
      </c>
      <c r="N26" s="332">
        <f t="shared" si="3"/>
        <v>-13</v>
      </c>
      <c r="O26" s="332">
        <f t="shared" si="4"/>
        <v>13000</v>
      </c>
      <c r="P26" s="333">
        <f t="shared" si="5"/>
        <v>0.013</v>
      </c>
      <c r="Q26" s="459"/>
    </row>
    <row r="27" spans="1:17" ht="15.75" customHeight="1">
      <c r="A27" s="267">
        <v>16</v>
      </c>
      <c r="B27" s="335" t="s">
        <v>17</v>
      </c>
      <c r="C27" s="325">
        <v>4865052</v>
      </c>
      <c r="D27" s="338" t="s">
        <v>12</v>
      </c>
      <c r="E27" s="317" t="s">
        <v>339</v>
      </c>
      <c r="F27" s="325">
        <v>-1000</v>
      </c>
      <c r="G27" s="331">
        <v>17835</v>
      </c>
      <c r="H27" s="332">
        <v>17723</v>
      </c>
      <c r="I27" s="332">
        <f t="shared" si="0"/>
        <v>112</v>
      </c>
      <c r="J27" s="332">
        <f t="shared" si="1"/>
        <v>-112000</v>
      </c>
      <c r="K27" s="333">
        <f t="shared" si="2"/>
        <v>-0.112</v>
      </c>
      <c r="L27" s="331">
        <v>261</v>
      </c>
      <c r="M27" s="332">
        <v>261</v>
      </c>
      <c r="N27" s="332">
        <f t="shared" si="3"/>
        <v>0</v>
      </c>
      <c r="O27" s="332">
        <f t="shared" si="4"/>
        <v>0</v>
      </c>
      <c r="P27" s="333">
        <f t="shared" si="5"/>
        <v>0</v>
      </c>
      <c r="Q27" s="459"/>
    </row>
    <row r="28" spans="1:17" ht="15.75" customHeight="1">
      <c r="A28" s="267"/>
      <c r="B28" s="336" t="s">
        <v>27</v>
      </c>
      <c r="C28" s="325"/>
      <c r="D28" s="339"/>
      <c r="E28" s="317"/>
      <c r="F28" s="325"/>
      <c r="G28" s="331"/>
      <c r="H28" s="332"/>
      <c r="I28" s="332"/>
      <c r="J28" s="332"/>
      <c r="K28" s="333"/>
      <c r="L28" s="331"/>
      <c r="M28" s="332"/>
      <c r="N28" s="332"/>
      <c r="O28" s="332"/>
      <c r="P28" s="333"/>
      <c r="Q28" s="459"/>
    </row>
    <row r="29" spans="1:17" s="499" customFormat="1" ht="15.75" customHeight="1">
      <c r="A29" s="268">
        <v>17</v>
      </c>
      <c r="B29" s="335" t="s">
        <v>427</v>
      </c>
      <c r="C29" s="325">
        <v>4864836</v>
      </c>
      <c r="D29" s="338" t="s">
        <v>12</v>
      </c>
      <c r="E29" s="317" t="s">
        <v>339</v>
      </c>
      <c r="F29" s="325">
        <v>1000</v>
      </c>
      <c r="G29" s="331">
        <v>0</v>
      </c>
      <c r="H29" s="332">
        <v>0</v>
      </c>
      <c r="I29" s="332">
        <f>G29-H29</f>
        <v>0</v>
      </c>
      <c r="J29" s="332">
        <f>$F29*I29</f>
        <v>0</v>
      </c>
      <c r="K29" s="332">
        <f>J29/1000000</f>
        <v>0</v>
      </c>
      <c r="L29" s="331">
        <v>999359</v>
      </c>
      <c r="M29" s="332">
        <v>999655</v>
      </c>
      <c r="N29" s="332">
        <f>L29-M29</f>
        <v>-296</v>
      </c>
      <c r="O29" s="332">
        <f>$F29*N29</f>
        <v>-296000</v>
      </c>
      <c r="P29" s="332">
        <f>O29/1000000</f>
        <v>-0.296</v>
      </c>
      <c r="Q29" s="459"/>
    </row>
    <row r="30" spans="1:17" ht="15.75" customHeight="1">
      <c r="A30" s="267">
        <v>18</v>
      </c>
      <c r="B30" s="335" t="s">
        <v>28</v>
      </c>
      <c r="C30" s="325">
        <v>4864887</v>
      </c>
      <c r="D30" s="338" t="s">
        <v>12</v>
      </c>
      <c r="E30" s="317" t="s">
        <v>339</v>
      </c>
      <c r="F30" s="325">
        <v>1000</v>
      </c>
      <c r="G30" s="331">
        <v>795</v>
      </c>
      <c r="H30" s="332">
        <v>795</v>
      </c>
      <c r="I30" s="332">
        <f aca="true" t="shared" si="6" ref="I30:I37">G30-H30</f>
        <v>0</v>
      </c>
      <c r="J30" s="332">
        <f aca="true" t="shared" si="7" ref="J30:J37">$F30*I30</f>
        <v>0</v>
      </c>
      <c r="K30" s="333">
        <f aca="true" t="shared" si="8" ref="K30:K37">J30/1000000</f>
        <v>0</v>
      </c>
      <c r="L30" s="331">
        <v>25805</v>
      </c>
      <c r="M30" s="332">
        <v>26148</v>
      </c>
      <c r="N30" s="332">
        <f aca="true" t="shared" si="9" ref="N30:N37">L30-M30</f>
        <v>-343</v>
      </c>
      <c r="O30" s="332">
        <f aca="true" t="shared" si="10" ref="O30:O37">$F30*N30</f>
        <v>-343000</v>
      </c>
      <c r="P30" s="333">
        <f aca="true" t="shared" si="11" ref="P30:P37">O30/1000000</f>
        <v>-0.343</v>
      </c>
      <c r="Q30" s="459"/>
    </row>
    <row r="31" spans="1:17" ht="15.75" customHeight="1">
      <c r="A31" s="267">
        <v>19</v>
      </c>
      <c r="B31" s="335" t="s">
        <v>29</v>
      </c>
      <c r="C31" s="325">
        <v>4864880</v>
      </c>
      <c r="D31" s="338" t="s">
        <v>12</v>
      </c>
      <c r="E31" s="317" t="s">
        <v>339</v>
      </c>
      <c r="F31" s="325">
        <v>500</v>
      </c>
      <c r="G31" s="331">
        <v>655</v>
      </c>
      <c r="H31" s="332">
        <v>653</v>
      </c>
      <c r="I31" s="332">
        <f>G31-H31</f>
        <v>2</v>
      </c>
      <c r="J31" s="332">
        <f>$F31*I31</f>
        <v>1000</v>
      </c>
      <c r="K31" s="333">
        <f>J31/1000000</f>
        <v>0.001</v>
      </c>
      <c r="L31" s="331">
        <v>1087</v>
      </c>
      <c r="M31" s="332">
        <v>509</v>
      </c>
      <c r="N31" s="332">
        <f>L31-M31</f>
        <v>578</v>
      </c>
      <c r="O31" s="332">
        <f>$F31*N31</f>
        <v>289000</v>
      </c>
      <c r="P31" s="333">
        <f>O31/1000000</f>
        <v>0.289</v>
      </c>
      <c r="Q31" s="459"/>
    </row>
    <row r="32" spans="1:17" ht="15.75" customHeight="1">
      <c r="A32" s="267">
        <v>20</v>
      </c>
      <c r="B32" s="335" t="s">
        <v>30</v>
      </c>
      <c r="C32" s="325">
        <v>4864799</v>
      </c>
      <c r="D32" s="338" t="s">
        <v>12</v>
      </c>
      <c r="E32" s="317" t="s">
        <v>339</v>
      </c>
      <c r="F32" s="325">
        <v>100</v>
      </c>
      <c r="G32" s="331">
        <v>127537</v>
      </c>
      <c r="H32" s="332">
        <v>127367</v>
      </c>
      <c r="I32" s="332">
        <f t="shared" si="6"/>
        <v>170</v>
      </c>
      <c r="J32" s="332">
        <f t="shared" si="7"/>
        <v>17000</v>
      </c>
      <c r="K32" s="333">
        <f t="shared" si="8"/>
        <v>0.017</v>
      </c>
      <c r="L32" s="331">
        <v>271949</v>
      </c>
      <c r="M32" s="332">
        <v>264212</v>
      </c>
      <c r="N32" s="332">
        <f t="shared" si="9"/>
        <v>7737</v>
      </c>
      <c r="O32" s="332">
        <f t="shared" si="10"/>
        <v>773700</v>
      </c>
      <c r="P32" s="333">
        <f t="shared" si="11"/>
        <v>0.7737</v>
      </c>
      <c r="Q32" s="459"/>
    </row>
    <row r="33" spans="1:17" ht="15.75" customHeight="1">
      <c r="A33" s="267">
        <v>21</v>
      </c>
      <c r="B33" s="335" t="s">
        <v>31</v>
      </c>
      <c r="C33" s="325">
        <v>4864888</v>
      </c>
      <c r="D33" s="338" t="s">
        <v>12</v>
      </c>
      <c r="E33" s="317" t="s">
        <v>339</v>
      </c>
      <c r="F33" s="325">
        <v>1000</v>
      </c>
      <c r="G33" s="331">
        <v>996190</v>
      </c>
      <c r="H33" s="332">
        <v>996188</v>
      </c>
      <c r="I33" s="332">
        <f t="shared" si="6"/>
        <v>2</v>
      </c>
      <c r="J33" s="332">
        <f t="shared" si="7"/>
        <v>2000</v>
      </c>
      <c r="K33" s="333">
        <f t="shared" si="8"/>
        <v>0.002</v>
      </c>
      <c r="L33" s="331">
        <v>989890</v>
      </c>
      <c r="M33" s="332">
        <v>990866</v>
      </c>
      <c r="N33" s="332">
        <f t="shared" si="9"/>
        <v>-976</v>
      </c>
      <c r="O33" s="332">
        <f t="shared" si="10"/>
        <v>-976000</v>
      </c>
      <c r="P33" s="333">
        <f t="shared" si="11"/>
        <v>-0.976</v>
      </c>
      <c r="Q33" s="459"/>
    </row>
    <row r="34" spans="1:17" ht="15.75" customHeight="1">
      <c r="A34" s="267">
        <v>22</v>
      </c>
      <c r="B34" s="335" t="s">
        <v>367</v>
      </c>
      <c r="C34" s="325">
        <v>5128402</v>
      </c>
      <c r="D34" s="338" t="s">
        <v>12</v>
      </c>
      <c r="E34" s="317" t="s">
        <v>339</v>
      </c>
      <c r="F34" s="325">
        <v>1000</v>
      </c>
      <c r="G34" s="331">
        <v>506</v>
      </c>
      <c r="H34" s="332">
        <v>506</v>
      </c>
      <c r="I34" s="332">
        <f t="shared" si="6"/>
        <v>0</v>
      </c>
      <c r="J34" s="332">
        <f t="shared" si="7"/>
        <v>0</v>
      </c>
      <c r="K34" s="333">
        <f t="shared" si="8"/>
        <v>0</v>
      </c>
      <c r="L34" s="331">
        <v>999738</v>
      </c>
      <c r="M34" s="332">
        <v>999738</v>
      </c>
      <c r="N34" s="332">
        <f t="shared" si="9"/>
        <v>0</v>
      </c>
      <c r="O34" s="332">
        <f t="shared" si="10"/>
        <v>0</v>
      </c>
      <c r="P34" s="333">
        <f t="shared" si="11"/>
        <v>0</v>
      </c>
      <c r="Q34" s="470"/>
    </row>
    <row r="35" spans="1:17" ht="15.75" customHeight="1">
      <c r="A35" s="267"/>
      <c r="B35" s="335"/>
      <c r="C35" s="325"/>
      <c r="D35" s="338"/>
      <c r="E35" s="317"/>
      <c r="F35" s="325"/>
      <c r="G35" s="331"/>
      <c r="H35" s="332"/>
      <c r="I35" s="332"/>
      <c r="J35" s="332"/>
      <c r="K35" s="333">
        <v>0</v>
      </c>
      <c r="L35" s="331"/>
      <c r="M35" s="332"/>
      <c r="N35" s="332"/>
      <c r="O35" s="332"/>
      <c r="P35" s="333">
        <v>-0.296</v>
      </c>
      <c r="Q35" s="745" t="s">
        <v>453</v>
      </c>
    </row>
    <row r="36" spans="1:17" ht="15.75" customHeight="1">
      <c r="A36" s="267"/>
      <c r="B36" s="335"/>
      <c r="C36" s="325">
        <v>4864873</v>
      </c>
      <c r="D36" s="338" t="s">
        <v>12</v>
      </c>
      <c r="E36" s="317" t="s">
        <v>339</v>
      </c>
      <c r="F36" s="325">
        <v>1000</v>
      </c>
      <c r="G36" s="331">
        <v>0</v>
      </c>
      <c r="H36" s="332">
        <v>0</v>
      </c>
      <c r="I36" s="332">
        <f>G36-H36</f>
        <v>0</v>
      </c>
      <c r="J36" s="332">
        <f>$F36*I36</f>
        <v>0</v>
      </c>
      <c r="K36" s="333">
        <f>J36/1000000</f>
        <v>0</v>
      </c>
      <c r="L36" s="331">
        <v>999531</v>
      </c>
      <c r="M36" s="332">
        <v>1000000</v>
      </c>
      <c r="N36" s="332">
        <f>L36-M36</f>
        <v>-469</v>
      </c>
      <c r="O36" s="332">
        <f>$F36*N36</f>
        <v>-469000</v>
      </c>
      <c r="P36" s="333">
        <f>O36/1000000</f>
        <v>-0.469</v>
      </c>
      <c r="Q36" s="743" t="s">
        <v>448</v>
      </c>
    </row>
    <row r="37" spans="1:16" ht="15.75" customHeight="1">
      <c r="A37" s="267">
        <v>23</v>
      </c>
      <c r="B37" s="335" t="s">
        <v>408</v>
      </c>
      <c r="C37" s="325">
        <v>5295124</v>
      </c>
      <c r="D37" s="338" t="s">
        <v>12</v>
      </c>
      <c r="E37" s="317" t="s">
        <v>339</v>
      </c>
      <c r="F37" s="325">
        <v>100</v>
      </c>
      <c r="G37" s="331">
        <v>77197</v>
      </c>
      <c r="H37" s="332">
        <v>73865</v>
      </c>
      <c r="I37" s="332">
        <f t="shared" si="6"/>
        <v>3332</v>
      </c>
      <c r="J37" s="332">
        <f t="shared" si="7"/>
        <v>333200</v>
      </c>
      <c r="K37" s="333">
        <f t="shared" si="8"/>
        <v>0.3332</v>
      </c>
      <c r="L37" s="331">
        <v>17212</v>
      </c>
      <c r="M37" s="332">
        <v>10564</v>
      </c>
      <c r="N37" s="332">
        <f t="shared" si="9"/>
        <v>6648</v>
      </c>
      <c r="O37" s="332">
        <f t="shared" si="10"/>
        <v>664800</v>
      </c>
      <c r="P37" s="333">
        <f t="shared" si="11"/>
        <v>0.6648</v>
      </c>
    </row>
    <row r="38" spans="1:17" ht="15.75" customHeight="1">
      <c r="A38" s="267"/>
      <c r="B38" s="337" t="s">
        <v>32</v>
      </c>
      <c r="C38" s="325"/>
      <c r="D38" s="338"/>
      <c r="E38" s="317"/>
      <c r="F38" s="325"/>
      <c r="G38" s="331"/>
      <c r="H38" s="332"/>
      <c r="I38" s="332"/>
      <c r="J38" s="332"/>
      <c r="K38" s="333"/>
      <c r="L38" s="331"/>
      <c r="M38" s="332"/>
      <c r="N38" s="332"/>
      <c r="O38" s="332"/>
      <c r="P38" s="333"/>
      <c r="Q38" s="459"/>
    </row>
    <row r="39" spans="1:17" ht="15.75" customHeight="1">
      <c r="A39" s="267">
        <v>24</v>
      </c>
      <c r="B39" s="335" t="s">
        <v>364</v>
      </c>
      <c r="C39" s="325">
        <v>4865057</v>
      </c>
      <c r="D39" s="338" t="s">
        <v>12</v>
      </c>
      <c r="E39" s="317" t="s">
        <v>339</v>
      </c>
      <c r="F39" s="325">
        <v>1000</v>
      </c>
      <c r="G39" s="331">
        <v>625621</v>
      </c>
      <c r="H39" s="332">
        <v>625793</v>
      </c>
      <c r="I39" s="332">
        <f>G39-H39</f>
        <v>-172</v>
      </c>
      <c r="J39" s="332">
        <f>$F39*I39</f>
        <v>-172000</v>
      </c>
      <c r="K39" s="333">
        <f>J39/1000000</f>
        <v>-0.172</v>
      </c>
      <c r="L39" s="331">
        <v>796079</v>
      </c>
      <c r="M39" s="332">
        <v>796080</v>
      </c>
      <c r="N39" s="332">
        <f>L39-M39</f>
        <v>-1</v>
      </c>
      <c r="O39" s="332">
        <f>$F39*N39</f>
        <v>-1000</v>
      </c>
      <c r="P39" s="333">
        <f>O39/1000000</f>
        <v>-0.001</v>
      </c>
      <c r="Q39" s="470"/>
    </row>
    <row r="40" spans="1:17" ht="15.75" customHeight="1">
      <c r="A40" s="267">
        <v>25</v>
      </c>
      <c r="B40" s="335" t="s">
        <v>365</v>
      </c>
      <c r="C40" s="325">
        <v>4865058</v>
      </c>
      <c r="D40" s="338" t="s">
        <v>12</v>
      </c>
      <c r="E40" s="317" t="s">
        <v>339</v>
      </c>
      <c r="F40" s="325">
        <v>1000</v>
      </c>
      <c r="G40" s="331">
        <v>611015</v>
      </c>
      <c r="H40" s="332">
        <v>611759</v>
      </c>
      <c r="I40" s="332">
        <f>G40-H40</f>
        <v>-744</v>
      </c>
      <c r="J40" s="332">
        <f>$F40*I40</f>
        <v>-744000</v>
      </c>
      <c r="K40" s="333">
        <f>J40/1000000</f>
        <v>-0.744</v>
      </c>
      <c r="L40" s="331">
        <v>829247</v>
      </c>
      <c r="M40" s="332">
        <v>829250</v>
      </c>
      <c r="N40" s="332">
        <f>L40-M40</f>
        <v>-3</v>
      </c>
      <c r="O40" s="332">
        <f>$F40*N40</f>
        <v>-3000</v>
      </c>
      <c r="P40" s="333">
        <f>O40/1000000</f>
        <v>-0.003</v>
      </c>
      <c r="Q40" s="470"/>
    </row>
    <row r="41" spans="1:17" ht="15.75" customHeight="1">
      <c r="A41" s="267">
        <v>26</v>
      </c>
      <c r="B41" s="335" t="s">
        <v>33</v>
      </c>
      <c r="C41" s="325">
        <v>4902506</v>
      </c>
      <c r="D41" s="338" t="s">
        <v>12</v>
      </c>
      <c r="E41" s="317" t="s">
        <v>339</v>
      </c>
      <c r="F41" s="325">
        <v>400</v>
      </c>
      <c r="G41" s="331">
        <v>458</v>
      </c>
      <c r="H41" s="268">
        <v>413</v>
      </c>
      <c r="I41" s="268">
        <f>G41-H41</f>
        <v>45</v>
      </c>
      <c r="J41" s="268">
        <f>$F41*I41</f>
        <v>18000</v>
      </c>
      <c r="K41" s="720">
        <f>J41/1000000</f>
        <v>0.018</v>
      </c>
      <c r="L41" s="331">
        <v>998990</v>
      </c>
      <c r="M41" s="268">
        <v>999020</v>
      </c>
      <c r="N41" s="268">
        <f>L41-M41</f>
        <v>-30</v>
      </c>
      <c r="O41" s="268">
        <f>$F41*N41</f>
        <v>-12000</v>
      </c>
      <c r="P41" s="720">
        <f>O41/1000000</f>
        <v>-0.012</v>
      </c>
      <c r="Q41" s="494"/>
    </row>
    <row r="42" spans="1:17" ht="15.75" customHeight="1">
      <c r="A42" s="267">
        <v>27</v>
      </c>
      <c r="B42" s="335" t="s">
        <v>34</v>
      </c>
      <c r="C42" s="325">
        <v>5128405</v>
      </c>
      <c r="D42" s="338" t="s">
        <v>12</v>
      </c>
      <c r="E42" s="317" t="s">
        <v>339</v>
      </c>
      <c r="F42" s="325">
        <v>500</v>
      </c>
      <c r="G42" s="331">
        <v>5979</v>
      </c>
      <c r="H42" s="332">
        <v>5978</v>
      </c>
      <c r="I42" s="332">
        <f>G42-H42</f>
        <v>1</v>
      </c>
      <c r="J42" s="332">
        <f>$F42*I42</f>
        <v>500</v>
      </c>
      <c r="K42" s="333">
        <f>J42/1000000</f>
        <v>0.0005</v>
      </c>
      <c r="L42" s="331">
        <v>2288</v>
      </c>
      <c r="M42" s="332">
        <v>2316</v>
      </c>
      <c r="N42" s="332">
        <f>L42-M42</f>
        <v>-28</v>
      </c>
      <c r="O42" s="332">
        <f>$F42*N42</f>
        <v>-14000</v>
      </c>
      <c r="P42" s="333">
        <f>O42/1000000</f>
        <v>-0.014</v>
      </c>
      <c r="Q42" s="459"/>
    </row>
    <row r="43" spans="1:17" ht="16.5" customHeight="1">
      <c r="A43" s="267"/>
      <c r="B43" s="336" t="s">
        <v>35</v>
      </c>
      <c r="C43" s="325"/>
      <c r="D43" s="339"/>
      <c r="E43" s="317"/>
      <c r="F43" s="325"/>
      <c r="G43" s="331"/>
      <c r="H43" s="332"/>
      <c r="I43" s="332"/>
      <c r="J43" s="332"/>
      <c r="K43" s="333"/>
      <c r="L43" s="331"/>
      <c r="M43" s="332"/>
      <c r="N43" s="332"/>
      <c r="O43" s="332"/>
      <c r="P43" s="333"/>
      <c r="Q43" s="459"/>
    </row>
    <row r="44" spans="1:17" ht="15" customHeight="1">
      <c r="A44" s="267">
        <v>28</v>
      </c>
      <c r="B44" s="335" t="s">
        <v>36</v>
      </c>
      <c r="C44" s="325">
        <v>4865041</v>
      </c>
      <c r="D44" s="338" t="s">
        <v>12</v>
      </c>
      <c r="E44" s="317" t="s">
        <v>339</v>
      </c>
      <c r="F44" s="325">
        <v>-1000</v>
      </c>
      <c r="G44" s="331">
        <v>242</v>
      </c>
      <c r="H44" s="332">
        <v>259</v>
      </c>
      <c r="I44" s="332">
        <f>G44-H44</f>
        <v>-17</v>
      </c>
      <c r="J44" s="332">
        <f>$F44*I44</f>
        <v>17000</v>
      </c>
      <c r="K44" s="333">
        <f>J44/1000000</f>
        <v>0.017</v>
      </c>
      <c r="L44" s="331">
        <v>998859</v>
      </c>
      <c r="M44" s="332">
        <v>999223</v>
      </c>
      <c r="N44" s="332">
        <f>L44-M44</f>
        <v>-364</v>
      </c>
      <c r="O44" s="332">
        <f>$F44*N44</f>
        <v>364000</v>
      </c>
      <c r="P44" s="333">
        <f>O44/1000000</f>
        <v>0.364</v>
      </c>
      <c r="Q44" s="459"/>
    </row>
    <row r="45" spans="1:17" ht="13.5" customHeight="1">
      <c r="A45" s="267">
        <v>29</v>
      </c>
      <c r="B45" s="335" t="s">
        <v>16</v>
      </c>
      <c r="C45" s="325">
        <v>4865036</v>
      </c>
      <c r="D45" s="338" t="s">
        <v>12</v>
      </c>
      <c r="E45" s="317" t="s">
        <v>339</v>
      </c>
      <c r="F45" s="325">
        <v>-1000</v>
      </c>
      <c r="G45" s="331">
        <v>15698</v>
      </c>
      <c r="H45" s="332">
        <v>15688</v>
      </c>
      <c r="I45" s="332">
        <f>G45-H45</f>
        <v>10</v>
      </c>
      <c r="J45" s="332">
        <f>$F45*I45</f>
        <v>-10000</v>
      </c>
      <c r="K45" s="333">
        <f>J45/1000000</f>
        <v>-0.01</v>
      </c>
      <c r="L45" s="331">
        <v>996621</v>
      </c>
      <c r="M45" s="332">
        <v>996820</v>
      </c>
      <c r="N45" s="332">
        <f>L45-M45</f>
        <v>-199</v>
      </c>
      <c r="O45" s="332">
        <f>$F45*N45</f>
        <v>199000</v>
      </c>
      <c r="P45" s="333">
        <f>O45/1000000</f>
        <v>0.199</v>
      </c>
      <c r="Q45" s="456"/>
    </row>
    <row r="46" spans="1:17" ht="13.5" customHeight="1">
      <c r="A46" s="268">
        <v>30</v>
      </c>
      <c r="B46" s="335" t="s">
        <v>17</v>
      </c>
      <c r="C46" s="325">
        <v>5295168</v>
      </c>
      <c r="D46" s="338" t="s">
        <v>12</v>
      </c>
      <c r="E46" s="317" t="s">
        <v>339</v>
      </c>
      <c r="F46" s="325">
        <v>-1000</v>
      </c>
      <c r="G46" s="331">
        <v>18889</v>
      </c>
      <c r="H46" s="332">
        <v>18889</v>
      </c>
      <c r="I46" s="332">
        <f>G46-H46</f>
        <v>0</v>
      </c>
      <c r="J46" s="332">
        <f>$F46*I46</f>
        <v>0</v>
      </c>
      <c r="K46" s="333">
        <f>J46/1000000</f>
        <v>0</v>
      </c>
      <c r="L46" s="331">
        <v>497</v>
      </c>
      <c r="M46" s="332">
        <v>497</v>
      </c>
      <c r="N46" s="332">
        <f>L46-M46</f>
        <v>0</v>
      </c>
      <c r="O46" s="332">
        <f>$F46*N46</f>
        <v>0</v>
      </c>
      <c r="P46" s="333">
        <f>O46/1000000</f>
        <v>0</v>
      </c>
      <c r="Q46" s="456"/>
    </row>
    <row r="47" spans="2:17" ht="14.25" customHeight="1">
      <c r="B47" s="336" t="s">
        <v>37</v>
      </c>
      <c r="C47" s="325"/>
      <c r="D47" s="339"/>
      <c r="E47" s="317"/>
      <c r="F47" s="325"/>
      <c r="G47" s="331"/>
      <c r="H47" s="332"/>
      <c r="I47" s="332"/>
      <c r="J47" s="332"/>
      <c r="K47" s="333"/>
      <c r="L47" s="331"/>
      <c r="M47" s="332"/>
      <c r="N47" s="332"/>
      <c r="O47" s="332"/>
      <c r="P47" s="333"/>
      <c r="Q47" s="459"/>
    </row>
    <row r="48" spans="1:17" ht="15.75" customHeight="1">
      <c r="A48" s="267">
        <v>31</v>
      </c>
      <c r="B48" s="335" t="s">
        <v>38</v>
      </c>
      <c r="C48" s="325">
        <v>4864989</v>
      </c>
      <c r="D48" s="338" t="s">
        <v>12</v>
      </c>
      <c r="E48" s="317" t="s">
        <v>339</v>
      </c>
      <c r="F48" s="325">
        <v>-1000</v>
      </c>
      <c r="G48" s="331">
        <v>11030</v>
      </c>
      <c r="H48" s="332">
        <v>11024</v>
      </c>
      <c r="I48" s="332">
        <f>G48-H48</f>
        <v>6</v>
      </c>
      <c r="J48" s="332">
        <f>$F48*I48</f>
        <v>-6000</v>
      </c>
      <c r="K48" s="333">
        <f>J48/1000000</f>
        <v>-0.006</v>
      </c>
      <c r="L48" s="331">
        <v>999731</v>
      </c>
      <c r="M48" s="332">
        <v>999336</v>
      </c>
      <c r="N48" s="332">
        <f>L48-M48</f>
        <v>395</v>
      </c>
      <c r="O48" s="332">
        <f>$F48*N48</f>
        <v>-395000</v>
      </c>
      <c r="P48" s="333">
        <f>O48/1000000</f>
        <v>-0.395</v>
      </c>
      <c r="Q48" s="459"/>
    </row>
    <row r="49" spans="1:17" ht="15.75" customHeight="1">
      <c r="A49" s="267"/>
      <c r="B49" s="336" t="s">
        <v>375</v>
      </c>
      <c r="C49" s="325"/>
      <c r="D49" s="338"/>
      <c r="E49" s="317"/>
      <c r="F49" s="325"/>
      <c r="G49" s="331"/>
      <c r="H49" s="332"/>
      <c r="I49" s="332"/>
      <c r="J49" s="332"/>
      <c r="K49" s="333"/>
      <c r="L49" s="331"/>
      <c r="M49" s="332"/>
      <c r="N49" s="332"/>
      <c r="O49" s="332"/>
      <c r="P49" s="333"/>
      <c r="Q49" s="459"/>
    </row>
    <row r="50" spans="1:17" ht="15.75" customHeight="1">
      <c r="A50" s="267">
        <v>32</v>
      </c>
      <c r="B50" s="335" t="s">
        <v>426</v>
      </c>
      <c r="C50" s="325">
        <v>4864973</v>
      </c>
      <c r="D50" s="338" t="s">
        <v>12</v>
      </c>
      <c r="E50" s="317" t="s">
        <v>339</v>
      </c>
      <c r="F50" s="325">
        <v>-2000</v>
      </c>
      <c r="G50" s="331">
        <v>2211</v>
      </c>
      <c r="H50" s="332">
        <v>1854</v>
      </c>
      <c r="I50" s="332">
        <f>G50-H50</f>
        <v>357</v>
      </c>
      <c r="J50" s="332">
        <f>$F50*I50</f>
        <v>-714000</v>
      </c>
      <c r="K50" s="333">
        <f>J50/1000000</f>
        <v>-0.714</v>
      </c>
      <c r="L50" s="331">
        <v>1000162</v>
      </c>
      <c r="M50" s="332">
        <v>999996</v>
      </c>
      <c r="N50" s="332">
        <f>L50-M50</f>
        <v>166</v>
      </c>
      <c r="O50" s="332">
        <f>$F50*N50</f>
        <v>-332000</v>
      </c>
      <c r="P50" s="333">
        <f>O50/1000000</f>
        <v>-0.332</v>
      </c>
      <c r="Q50" s="459"/>
    </row>
    <row r="51" spans="1:17" ht="18.75" customHeight="1">
      <c r="A51" s="267">
        <v>33</v>
      </c>
      <c r="B51" s="335" t="s">
        <v>382</v>
      </c>
      <c r="C51" s="325">
        <v>4864992</v>
      </c>
      <c r="D51" s="338" t="s">
        <v>12</v>
      </c>
      <c r="E51" s="317" t="s">
        <v>339</v>
      </c>
      <c r="F51" s="325">
        <v>-1000</v>
      </c>
      <c r="G51" s="331">
        <v>20347</v>
      </c>
      <c r="H51" s="332">
        <v>19986</v>
      </c>
      <c r="I51" s="332">
        <f>G51-H51</f>
        <v>361</v>
      </c>
      <c r="J51" s="332">
        <f>$F51*I51</f>
        <v>-361000</v>
      </c>
      <c r="K51" s="333">
        <f>J51/1000000</f>
        <v>-0.361</v>
      </c>
      <c r="L51" s="331">
        <v>998963</v>
      </c>
      <c r="M51" s="332">
        <v>998827</v>
      </c>
      <c r="N51" s="332">
        <f>L51-M51</f>
        <v>136</v>
      </c>
      <c r="O51" s="332">
        <f>$F51*N51</f>
        <v>-136000</v>
      </c>
      <c r="P51" s="333">
        <f>O51/1000000</f>
        <v>-0.136</v>
      </c>
      <c r="Q51" s="721"/>
    </row>
    <row r="52" spans="1:17" ht="15.75" customHeight="1">
      <c r="A52" s="267">
        <v>34</v>
      </c>
      <c r="B52" s="335" t="s">
        <v>376</v>
      </c>
      <c r="C52" s="325">
        <v>4864981</v>
      </c>
      <c r="D52" s="338" t="s">
        <v>12</v>
      </c>
      <c r="E52" s="317" t="s">
        <v>339</v>
      </c>
      <c r="F52" s="325">
        <v>-1000</v>
      </c>
      <c r="G52" s="331">
        <v>42733</v>
      </c>
      <c r="H52" s="332">
        <v>42121</v>
      </c>
      <c r="I52" s="332">
        <f>G52-H52</f>
        <v>612</v>
      </c>
      <c r="J52" s="332">
        <f>$F52*I52</f>
        <v>-612000</v>
      </c>
      <c r="K52" s="333">
        <f>J52/1000000</f>
        <v>-0.612</v>
      </c>
      <c r="L52" s="331">
        <v>2412</v>
      </c>
      <c r="M52" s="332">
        <v>1923</v>
      </c>
      <c r="N52" s="332">
        <f>L52-M52</f>
        <v>489</v>
      </c>
      <c r="O52" s="332">
        <f>$F52*N52</f>
        <v>-489000</v>
      </c>
      <c r="P52" s="333">
        <f>O52/1000000</f>
        <v>-0.489</v>
      </c>
      <c r="Q52" s="721"/>
    </row>
    <row r="53" spans="1:17" ht="12" customHeight="1">
      <c r="A53" s="267"/>
      <c r="B53" s="337" t="s">
        <v>396</v>
      </c>
      <c r="C53" s="325"/>
      <c r="D53" s="338"/>
      <c r="E53" s="317"/>
      <c r="F53" s="325"/>
      <c r="G53" s="331"/>
      <c r="H53" s="332"/>
      <c r="I53" s="332"/>
      <c r="J53" s="332"/>
      <c r="K53" s="333"/>
      <c r="L53" s="331"/>
      <c r="M53" s="332"/>
      <c r="N53" s="332"/>
      <c r="O53" s="332"/>
      <c r="P53" s="333"/>
      <c r="Q53" s="460"/>
    </row>
    <row r="54" spans="1:17" ht="15.75" customHeight="1">
      <c r="A54" s="267">
        <v>35</v>
      </c>
      <c r="B54" s="335" t="s">
        <v>15</v>
      </c>
      <c r="C54" s="325">
        <v>5128463</v>
      </c>
      <c r="D54" s="338" t="s">
        <v>12</v>
      </c>
      <c r="E54" s="317" t="s">
        <v>339</v>
      </c>
      <c r="F54" s="325">
        <v>-1000</v>
      </c>
      <c r="G54" s="331">
        <v>12326</v>
      </c>
      <c r="H54" s="332">
        <v>12321</v>
      </c>
      <c r="I54" s="332">
        <f>G54-H54</f>
        <v>5</v>
      </c>
      <c r="J54" s="332">
        <f>$F54*I54</f>
        <v>-5000</v>
      </c>
      <c r="K54" s="333">
        <f>J54/1000000</f>
        <v>-0.005</v>
      </c>
      <c r="L54" s="331">
        <v>998664</v>
      </c>
      <c r="M54" s="332">
        <v>998406</v>
      </c>
      <c r="N54" s="332">
        <f>L54-M54</f>
        <v>258</v>
      </c>
      <c r="O54" s="332">
        <f>$F54*N54</f>
        <v>-258000</v>
      </c>
      <c r="P54" s="333">
        <f>O54/1000000</f>
        <v>-0.258</v>
      </c>
      <c r="Q54" s="460"/>
    </row>
    <row r="55" spans="1:17" ht="18.75" customHeight="1">
      <c r="A55" s="267">
        <v>36</v>
      </c>
      <c r="B55" s="335" t="s">
        <v>16</v>
      </c>
      <c r="C55" s="325">
        <v>5128468</v>
      </c>
      <c r="D55" s="338" t="s">
        <v>12</v>
      </c>
      <c r="E55" s="317" t="s">
        <v>339</v>
      </c>
      <c r="F55" s="325">
        <v>-1000</v>
      </c>
      <c r="G55" s="331">
        <v>5172</v>
      </c>
      <c r="H55" s="332">
        <v>5168</v>
      </c>
      <c r="I55" s="332">
        <f>G55-H55</f>
        <v>4</v>
      </c>
      <c r="J55" s="332">
        <f>$F55*I55</f>
        <v>-4000</v>
      </c>
      <c r="K55" s="333">
        <f>J55/1000000</f>
        <v>-0.004</v>
      </c>
      <c r="L55" s="331">
        <v>144</v>
      </c>
      <c r="M55" s="332">
        <v>17</v>
      </c>
      <c r="N55" s="332">
        <f>L55-M55</f>
        <v>127</v>
      </c>
      <c r="O55" s="332">
        <f>$F55*N55</f>
        <v>-127000</v>
      </c>
      <c r="P55" s="333">
        <f>O55/1000000</f>
        <v>-0.127</v>
      </c>
      <c r="Q55" s="466"/>
    </row>
    <row r="56" spans="1:17" ht="15" customHeight="1">
      <c r="A56" s="267"/>
      <c r="B56" s="337" t="s">
        <v>400</v>
      </c>
      <c r="C56" s="325"/>
      <c r="D56" s="338"/>
      <c r="E56" s="317"/>
      <c r="F56" s="325"/>
      <c r="G56" s="331"/>
      <c r="H56" s="332"/>
      <c r="I56" s="332"/>
      <c r="J56" s="332"/>
      <c r="K56" s="333"/>
      <c r="L56" s="331"/>
      <c r="M56" s="332"/>
      <c r="N56" s="332"/>
      <c r="O56" s="332"/>
      <c r="P56" s="333"/>
      <c r="Q56" s="466"/>
    </row>
    <row r="57" spans="1:17" ht="15.75" customHeight="1">
      <c r="A57" s="267">
        <v>37</v>
      </c>
      <c r="B57" s="335" t="s">
        <v>15</v>
      </c>
      <c r="C57" s="325">
        <v>4864903</v>
      </c>
      <c r="D57" s="338" t="s">
        <v>12</v>
      </c>
      <c r="E57" s="317" t="s">
        <v>339</v>
      </c>
      <c r="F57" s="325">
        <v>-1000</v>
      </c>
      <c r="G57" s="331">
        <v>993159</v>
      </c>
      <c r="H57" s="332">
        <v>993354</v>
      </c>
      <c r="I57" s="332">
        <f>G57-H57</f>
        <v>-195</v>
      </c>
      <c r="J57" s="332">
        <f>$F57*I57</f>
        <v>195000</v>
      </c>
      <c r="K57" s="333">
        <f>J57/1000000</f>
        <v>0.195</v>
      </c>
      <c r="L57" s="331">
        <v>998727</v>
      </c>
      <c r="M57" s="332">
        <v>998727</v>
      </c>
      <c r="N57" s="332">
        <f>L57-M57</f>
        <v>0</v>
      </c>
      <c r="O57" s="332">
        <f>$F57*N57</f>
        <v>0</v>
      </c>
      <c r="P57" s="333">
        <f>O57/1000000</f>
        <v>0</v>
      </c>
      <c r="Q57" s="456"/>
    </row>
    <row r="58" spans="1:17" ht="15" customHeight="1">
      <c r="A58" s="267">
        <v>38</v>
      </c>
      <c r="B58" s="335" t="s">
        <v>16</v>
      </c>
      <c r="C58" s="325">
        <v>4864946</v>
      </c>
      <c r="D58" s="338" t="s">
        <v>12</v>
      </c>
      <c r="E58" s="317" t="s">
        <v>339</v>
      </c>
      <c r="F58" s="325">
        <v>-1000</v>
      </c>
      <c r="G58" s="331">
        <v>16076</v>
      </c>
      <c r="H58" s="332">
        <v>16415</v>
      </c>
      <c r="I58" s="332">
        <f>G58-H58</f>
        <v>-339</v>
      </c>
      <c r="J58" s="332">
        <f>$F58*I58</f>
        <v>339000</v>
      </c>
      <c r="K58" s="333">
        <f>J58/1000000</f>
        <v>0.339</v>
      </c>
      <c r="L58" s="331">
        <v>1391</v>
      </c>
      <c r="M58" s="332">
        <v>1398</v>
      </c>
      <c r="N58" s="332">
        <f>L58-M58</f>
        <v>-7</v>
      </c>
      <c r="O58" s="332">
        <f>$F58*N58</f>
        <v>7000</v>
      </c>
      <c r="P58" s="333">
        <f>O58/1000000</f>
        <v>0.007</v>
      </c>
      <c r="Q58" s="456"/>
    </row>
    <row r="59" spans="1:17" ht="14.25" customHeight="1">
      <c r="A59" s="267"/>
      <c r="B59" s="337" t="s">
        <v>374</v>
      </c>
      <c r="C59" s="325"/>
      <c r="D59" s="338"/>
      <c r="E59" s="317"/>
      <c r="F59" s="325"/>
      <c r="G59" s="331"/>
      <c r="H59" s="332"/>
      <c r="I59" s="332"/>
      <c r="J59" s="332"/>
      <c r="K59" s="333"/>
      <c r="L59" s="331"/>
      <c r="M59" s="332"/>
      <c r="N59" s="332"/>
      <c r="O59" s="332"/>
      <c r="P59" s="333"/>
      <c r="Q59" s="459"/>
    </row>
    <row r="60" spans="1:17" ht="14.25" customHeight="1">
      <c r="A60" s="267"/>
      <c r="B60" s="337" t="s">
        <v>43</v>
      </c>
      <c r="C60" s="325"/>
      <c r="D60" s="338"/>
      <c r="E60" s="317"/>
      <c r="F60" s="325"/>
      <c r="G60" s="331"/>
      <c r="H60" s="332"/>
      <c r="I60" s="332"/>
      <c r="J60" s="332"/>
      <c r="K60" s="333"/>
      <c r="L60" s="331"/>
      <c r="M60" s="332"/>
      <c r="N60" s="332"/>
      <c r="O60" s="332"/>
      <c r="P60" s="333"/>
      <c r="Q60" s="459"/>
    </row>
    <row r="61" spans="1:17" ht="15.75" customHeight="1">
      <c r="A61" s="268">
        <v>39</v>
      </c>
      <c r="B61" s="335" t="s">
        <v>44</v>
      </c>
      <c r="C61" s="325">
        <v>4864843</v>
      </c>
      <c r="D61" s="338" t="s">
        <v>12</v>
      </c>
      <c r="E61" s="317" t="s">
        <v>339</v>
      </c>
      <c r="F61" s="325">
        <v>1000</v>
      </c>
      <c r="G61" s="331">
        <v>1971</v>
      </c>
      <c r="H61" s="332">
        <v>1965</v>
      </c>
      <c r="I61" s="332">
        <f>G61-H61</f>
        <v>6</v>
      </c>
      <c r="J61" s="332">
        <f>$F61*I61</f>
        <v>6000</v>
      </c>
      <c r="K61" s="333">
        <f>J61/1000000</f>
        <v>0.006</v>
      </c>
      <c r="L61" s="331">
        <v>27526</v>
      </c>
      <c r="M61" s="332">
        <v>27262</v>
      </c>
      <c r="N61" s="332">
        <f>L61-M61</f>
        <v>264</v>
      </c>
      <c r="O61" s="332">
        <f>$F61*N61</f>
        <v>264000</v>
      </c>
      <c r="P61" s="333">
        <f>O61/1000000</f>
        <v>0.264</v>
      </c>
      <c r="Q61" s="459"/>
    </row>
    <row r="62" spans="1:17" s="499" customFormat="1" ht="15.75" customHeight="1" thickBot="1">
      <c r="A62" s="312">
        <v>40</v>
      </c>
      <c r="B62" s="335" t="s">
        <v>45</v>
      </c>
      <c r="C62" s="305">
        <v>5295123</v>
      </c>
      <c r="D62" s="251" t="s">
        <v>12</v>
      </c>
      <c r="E62" s="252" t="s">
        <v>339</v>
      </c>
      <c r="F62" s="479">
        <v>100</v>
      </c>
      <c r="G62" s="331">
        <v>3928</v>
      </c>
      <c r="H62" s="332">
        <v>3615</v>
      </c>
      <c r="I62" s="332">
        <f>G62-H62</f>
        <v>313</v>
      </c>
      <c r="J62" s="332">
        <f>$F62*I62</f>
        <v>31300</v>
      </c>
      <c r="K62" s="333">
        <f>J62/1000000</f>
        <v>0.0313</v>
      </c>
      <c r="L62" s="331">
        <v>24343</v>
      </c>
      <c r="M62" s="332">
        <v>23960</v>
      </c>
      <c r="N62" s="332">
        <f>L62-M62</f>
        <v>383</v>
      </c>
      <c r="O62" s="332">
        <f>$F62*N62</f>
        <v>38300</v>
      </c>
      <c r="P62" s="333">
        <f>O62/1000000</f>
        <v>0.0383</v>
      </c>
      <c r="Q62" s="480"/>
    </row>
    <row r="63" spans="1:17" ht="21.75" customHeight="1" thickBot="1" thickTop="1">
      <c r="A63" s="268"/>
      <c r="B63" s="478" t="s">
        <v>309</v>
      </c>
      <c r="C63" s="39"/>
      <c r="D63" s="339"/>
      <c r="E63" s="317"/>
      <c r="F63" s="39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553" t="str">
        <f>Q1</f>
        <v>MAY-2017</v>
      </c>
    </row>
    <row r="64" spans="1:17" ht="15.75" customHeight="1" thickTop="1">
      <c r="A64" s="266"/>
      <c r="B64" s="334" t="s">
        <v>46</v>
      </c>
      <c r="C64" s="315"/>
      <c r="D64" s="340"/>
      <c r="E64" s="340"/>
      <c r="F64" s="315"/>
      <c r="G64" s="554"/>
      <c r="H64" s="555"/>
      <c r="I64" s="555"/>
      <c r="J64" s="555"/>
      <c r="K64" s="556"/>
      <c r="L64" s="554"/>
      <c r="M64" s="555"/>
      <c r="N64" s="555"/>
      <c r="O64" s="555"/>
      <c r="P64" s="556"/>
      <c r="Q64" s="557"/>
    </row>
    <row r="65" spans="1:17" ht="15.75" customHeight="1">
      <c r="A65" s="267">
        <v>41</v>
      </c>
      <c r="B65" s="503" t="s">
        <v>83</v>
      </c>
      <c r="C65" s="325">
        <v>4865169</v>
      </c>
      <c r="D65" s="339" t="s">
        <v>12</v>
      </c>
      <c r="E65" s="317" t="s">
        <v>339</v>
      </c>
      <c r="F65" s="325">
        <v>1000</v>
      </c>
      <c r="G65" s="331">
        <v>1360</v>
      </c>
      <c r="H65" s="332">
        <v>1360</v>
      </c>
      <c r="I65" s="332">
        <f>G65-H65</f>
        <v>0</v>
      </c>
      <c r="J65" s="332">
        <f>$F65*I65</f>
        <v>0</v>
      </c>
      <c r="K65" s="333">
        <f>J65/1000000</f>
        <v>0</v>
      </c>
      <c r="L65" s="331">
        <v>61309</v>
      </c>
      <c r="M65" s="332">
        <v>61309</v>
      </c>
      <c r="N65" s="332">
        <f>L65-M65</f>
        <v>0</v>
      </c>
      <c r="O65" s="332">
        <f>$F65*N65</f>
        <v>0</v>
      </c>
      <c r="P65" s="333">
        <f>O65/1000000</f>
        <v>0</v>
      </c>
      <c r="Q65" s="459"/>
    </row>
    <row r="66" spans="1:17" ht="15.75" customHeight="1">
      <c r="A66" s="267"/>
      <c r="B66" s="336" t="s">
        <v>306</v>
      </c>
      <c r="C66" s="325"/>
      <c r="D66" s="339"/>
      <c r="E66" s="317"/>
      <c r="F66" s="325"/>
      <c r="G66" s="331"/>
      <c r="H66" s="332"/>
      <c r="I66" s="332"/>
      <c r="J66" s="332"/>
      <c r="K66" s="333"/>
      <c r="L66" s="331"/>
      <c r="M66" s="332"/>
      <c r="N66" s="332"/>
      <c r="O66" s="332"/>
      <c r="P66" s="333"/>
      <c r="Q66" s="459"/>
    </row>
    <row r="67" spans="1:17" ht="15.75" customHeight="1">
      <c r="A67" s="267">
        <v>42</v>
      </c>
      <c r="B67" s="335" t="s">
        <v>305</v>
      </c>
      <c r="C67" s="325">
        <v>4902503</v>
      </c>
      <c r="D67" s="339" t="s">
        <v>12</v>
      </c>
      <c r="E67" s="317" t="s">
        <v>339</v>
      </c>
      <c r="F67" s="716">
        <v>416.66</v>
      </c>
      <c r="G67" s="331">
        <v>998395</v>
      </c>
      <c r="H67" s="332">
        <v>998754</v>
      </c>
      <c r="I67" s="332">
        <f>G67-H67</f>
        <v>-359</v>
      </c>
      <c r="J67" s="332">
        <f>$F67*I67</f>
        <v>-149580.94</v>
      </c>
      <c r="K67" s="333">
        <f>J67/1000000</f>
        <v>-0.14958094</v>
      </c>
      <c r="L67" s="331">
        <v>255</v>
      </c>
      <c r="M67" s="332">
        <v>365</v>
      </c>
      <c r="N67" s="332">
        <f>L67-M67</f>
        <v>-110</v>
      </c>
      <c r="O67" s="332">
        <f>$F67*N67</f>
        <v>-45832.600000000006</v>
      </c>
      <c r="P67" s="333">
        <f>O67/1000000</f>
        <v>-0.04583260000000001</v>
      </c>
      <c r="Q67" s="459"/>
    </row>
    <row r="68" spans="1:17" ht="15.75" customHeight="1">
      <c r="A68" s="267"/>
      <c r="B68" s="294" t="s">
        <v>52</v>
      </c>
      <c r="C68" s="326"/>
      <c r="D68" s="341"/>
      <c r="E68" s="341"/>
      <c r="F68" s="326"/>
      <c r="G68" s="331"/>
      <c r="H68" s="332"/>
      <c r="I68" s="332"/>
      <c r="J68" s="332"/>
      <c r="K68" s="333"/>
      <c r="L68" s="331"/>
      <c r="M68" s="332"/>
      <c r="N68" s="332"/>
      <c r="O68" s="332"/>
      <c r="P68" s="333"/>
      <c r="Q68" s="459"/>
    </row>
    <row r="69" spans="1:17" ht="15.75" customHeight="1">
      <c r="A69" s="267">
        <v>43</v>
      </c>
      <c r="B69" s="483" t="s">
        <v>53</v>
      </c>
      <c r="C69" s="326">
        <v>4865090</v>
      </c>
      <c r="D69" s="484" t="s">
        <v>12</v>
      </c>
      <c r="E69" s="317" t="s">
        <v>339</v>
      </c>
      <c r="F69" s="326">
        <v>100</v>
      </c>
      <c r="G69" s="331">
        <v>9126</v>
      </c>
      <c r="H69" s="332">
        <v>9124</v>
      </c>
      <c r="I69" s="332">
        <f>G69-H69</f>
        <v>2</v>
      </c>
      <c r="J69" s="332">
        <f>$F69*I69</f>
        <v>200</v>
      </c>
      <c r="K69" s="333">
        <f>J69/1000000</f>
        <v>0.0002</v>
      </c>
      <c r="L69" s="331">
        <v>37969</v>
      </c>
      <c r="M69" s="332">
        <v>37689</v>
      </c>
      <c r="N69" s="332">
        <f>L69-M69</f>
        <v>280</v>
      </c>
      <c r="O69" s="332">
        <f>$F69*N69</f>
        <v>28000</v>
      </c>
      <c r="P69" s="333">
        <f>O69/1000000</f>
        <v>0.028</v>
      </c>
      <c r="Q69" s="722"/>
    </row>
    <row r="70" spans="1:17" ht="15.75" customHeight="1">
      <c r="A70" s="267">
        <v>44</v>
      </c>
      <c r="B70" s="483" t="s">
        <v>54</v>
      </c>
      <c r="C70" s="326">
        <v>4902519</v>
      </c>
      <c r="D70" s="484" t="s">
        <v>12</v>
      </c>
      <c r="E70" s="317" t="s">
        <v>339</v>
      </c>
      <c r="F70" s="326">
        <v>100</v>
      </c>
      <c r="G70" s="331">
        <v>12183</v>
      </c>
      <c r="H70" s="332">
        <v>12179</v>
      </c>
      <c r="I70" s="332">
        <f>G70-H70</f>
        <v>4</v>
      </c>
      <c r="J70" s="332">
        <f>$F70*I70</f>
        <v>400</v>
      </c>
      <c r="K70" s="333">
        <f>J70/1000000</f>
        <v>0.0004</v>
      </c>
      <c r="L70" s="331">
        <v>73586</v>
      </c>
      <c r="M70" s="332">
        <v>72863</v>
      </c>
      <c r="N70" s="332">
        <f>L70-M70</f>
        <v>723</v>
      </c>
      <c r="O70" s="332">
        <f>$F70*N70</f>
        <v>72300</v>
      </c>
      <c r="P70" s="333">
        <f>O70/1000000</f>
        <v>0.0723</v>
      </c>
      <c r="Q70" s="459"/>
    </row>
    <row r="71" spans="1:17" ht="15.75" customHeight="1">
      <c r="A71" s="267">
        <v>45</v>
      </c>
      <c r="B71" s="483" t="s">
        <v>55</v>
      </c>
      <c r="C71" s="326">
        <v>4902539</v>
      </c>
      <c r="D71" s="484" t="s">
        <v>12</v>
      </c>
      <c r="E71" s="317" t="s">
        <v>339</v>
      </c>
      <c r="F71" s="326">
        <v>100</v>
      </c>
      <c r="G71" s="331">
        <v>754</v>
      </c>
      <c r="H71" s="332">
        <v>735</v>
      </c>
      <c r="I71" s="332">
        <f>G71-H71</f>
        <v>19</v>
      </c>
      <c r="J71" s="332">
        <f>$F71*I71</f>
        <v>1900</v>
      </c>
      <c r="K71" s="333">
        <f>J71/1000000</f>
        <v>0.0019</v>
      </c>
      <c r="L71" s="331">
        <v>15502</v>
      </c>
      <c r="M71" s="332">
        <v>14570</v>
      </c>
      <c r="N71" s="332">
        <f>L71-M71</f>
        <v>932</v>
      </c>
      <c r="O71" s="332">
        <f>$F71*N71</f>
        <v>93200</v>
      </c>
      <c r="P71" s="333">
        <f>O71/1000000</f>
        <v>0.0932</v>
      </c>
      <c r="Q71" s="459"/>
    </row>
    <row r="72" spans="1:17" ht="15.75" customHeight="1">
      <c r="A72" s="267"/>
      <c r="B72" s="294" t="s">
        <v>56</v>
      </c>
      <c r="C72" s="326"/>
      <c r="D72" s="341"/>
      <c r="E72" s="341"/>
      <c r="F72" s="326"/>
      <c r="G72" s="331"/>
      <c r="H72" s="332"/>
      <c r="I72" s="332"/>
      <c r="J72" s="332"/>
      <c r="K72" s="333"/>
      <c r="L72" s="331"/>
      <c r="M72" s="332"/>
      <c r="N72" s="332"/>
      <c r="O72" s="332"/>
      <c r="P72" s="333"/>
      <c r="Q72" s="459"/>
    </row>
    <row r="73" spans="1:17" ht="15.75" customHeight="1">
      <c r="A73" s="267">
        <v>46</v>
      </c>
      <c r="B73" s="483" t="s">
        <v>57</v>
      </c>
      <c r="C73" s="326">
        <v>4902591</v>
      </c>
      <c r="D73" s="484" t="s">
        <v>12</v>
      </c>
      <c r="E73" s="317" t="s">
        <v>339</v>
      </c>
      <c r="F73" s="326">
        <v>1333</v>
      </c>
      <c r="G73" s="331">
        <v>103</v>
      </c>
      <c r="H73" s="332">
        <v>84</v>
      </c>
      <c r="I73" s="332">
        <f aca="true" t="shared" si="12" ref="I73:I79">G73-H73</f>
        <v>19</v>
      </c>
      <c r="J73" s="332">
        <f aca="true" t="shared" si="13" ref="J73:J79">$F73*I73</f>
        <v>25327</v>
      </c>
      <c r="K73" s="333">
        <f aca="true" t="shared" si="14" ref="K73:K79">J73/1000000</f>
        <v>0.025327</v>
      </c>
      <c r="L73" s="331">
        <v>95</v>
      </c>
      <c r="M73" s="332">
        <v>71</v>
      </c>
      <c r="N73" s="332">
        <f aca="true" t="shared" si="15" ref="N73:N79">L73-M73</f>
        <v>24</v>
      </c>
      <c r="O73" s="332">
        <f aca="true" t="shared" si="16" ref="O73:O79">$F73*N73</f>
        <v>31992</v>
      </c>
      <c r="P73" s="333">
        <f aca="true" t="shared" si="17" ref="P73:P79">O73/1000000</f>
        <v>0.031992</v>
      </c>
      <c r="Q73" s="459"/>
    </row>
    <row r="74" spans="1:17" ht="15.75" customHeight="1">
      <c r="A74" s="267">
        <v>47</v>
      </c>
      <c r="B74" s="483" t="s">
        <v>58</v>
      </c>
      <c r="C74" s="326">
        <v>4902565</v>
      </c>
      <c r="D74" s="484" t="s">
        <v>12</v>
      </c>
      <c r="E74" s="317" t="s">
        <v>339</v>
      </c>
      <c r="F74" s="326">
        <v>100</v>
      </c>
      <c r="G74" s="331">
        <v>0</v>
      </c>
      <c r="H74" s="332">
        <v>0</v>
      </c>
      <c r="I74" s="332">
        <f t="shared" si="12"/>
        <v>0</v>
      </c>
      <c r="J74" s="332">
        <f t="shared" si="13"/>
        <v>0</v>
      </c>
      <c r="K74" s="333">
        <f t="shared" si="14"/>
        <v>0</v>
      </c>
      <c r="L74" s="331">
        <v>0</v>
      </c>
      <c r="M74" s="332">
        <v>0</v>
      </c>
      <c r="N74" s="332">
        <f t="shared" si="15"/>
        <v>0</v>
      </c>
      <c r="O74" s="332">
        <f t="shared" si="16"/>
        <v>0</v>
      </c>
      <c r="P74" s="333">
        <f t="shared" si="17"/>
        <v>0</v>
      </c>
      <c r="Q74" s="459"/>
    </row>
    <row r="75" spans="1:17" ht="15.75" customHeight="1">
      <c r="A75" s="267">
        <v>48</v>
      </c>
      <c r="B75" s="483" t="s">
        <v>59</v>
      </c>
      <c r="C75" s="326">
        <v>4902523</v>
      </c>
      <c r="D75" s="484" t="s">
        <v>12</v>
      </c>
      <c r="E75" s="317" t="s">
        <v>339</v>
      </c>
      <c r="F75" s="326">
        <v>100</v>
      </c>
      <c r="G75" s="331">
        <v>999815</v>
      </c>
      <c r="H75" s="332">
        <v>999815</v>
      </c>
      <c r="I75" s="332">
        <f t="shared" si="12"/>
        <v>0</v>
      </c>
      <c r="J75" s="332">
        <f t="shared" si="13"/>
        <v>0</v>
      </c>
      <c r="K75" s="333">
        <f t="shared" si="14"/>
        <v>0</v>
      </c>
      <c r="L75" s="331">
        <v>999943</v>
      </c>
      <c r="M75" s="332">
        <v>999943</v>
      </c>
      <c r="N75" s="332">
        <f t="shared" si="15"/>
        <v>0</v>
      </c>
      <c r="O75" s="332">
        <f t="shared" si="16"/>
        <v>0</v>
      </c>
      <c r="P75" s="333">
        <f t="shared" si="17"/>
        <v>0</v>
      </c>
      <c r="Q75" s="459"/>
    </row>
    <row r="76" spans="1:17" ht="15.75" customHeight="1">
      <c r="A76" s="267">
        <v>49</v>
      </c>
      <c r="B76" s="483" t="s">
        <v>60</v>
      </c>
      <c r="C76" s="326">
        <v>4902547</v>
      </c>
      <c r="D76" s="484" t="s">
        <v>12</v>
      </c>
      <c r="E76" s="317" t="s">
        <v>339</v>
      </c>
      <c r="F76" s="326">
        <v>100</v>
      </c>
      <c r="G76" s="331">
        <v>5885</v>
      </c>
      <c r="H76" s="332">
        <v>5885</v>
      </c>
      <c r="I76" s="332">
        <f t="shared" si="12"/>
        <v>0</v>
      </c>
      <c r="J76" s="332">
        <f t="shared" si="13"/>
        <v>0</v>
      </c>
      <c r="K76" s="333">
        <f t="shared" si="14"/>
        <v>0</v>
      </c>
      <c r="L76" s="331">
        <v>8891</v>
      </c>
      <c r="M76" s="332">
        <v>8891</v>
      </c>
      <c r="N76" s="332">
        <f t="shared" si="15"/>
        <v>0</v>
      </c>
      <c r="O76" s="332">
        <f t="shared" si="16"/>
        <v>0</v>
      </c>
      <c r="P76" s="333">
        <f t="shared" si="17"/>
        <v>0</v>
      </c>
      <c r="Q76" s="459"/>
    </row>
    <row r="77" spans="1:17" ht="15.75" customHeight="1">
      <c r="A77" s="267">
        <v>50</v>
      </c>
      <c r="B77" s="483" t="s">
        <v>61</v>
      </c>
      <c r="C77" s="326">
        <v>4902605</v>
      </c>
      <c r="D77" s="484" t="s">
        <v>12</v>
      </c>
      <c r="E77" s="317" t="s">
        <v>339</v>
      </c>
      <c r="F77" s="504">
        <v>1333.33</v>
      </c>
      <c r="G77" s="331">
        <v>0</v>
      </c>
      <c r="H77" s="332">
        <v>0</v>
      </c>
      <c r="I77" s="332">
        <f t="shared" si="12"/>
        <v>0</v>
      </c>
      <c r="J77" s="332">
        <f t="shared" si="13"/>
        <v>0</v>
      </c>
      <c r="K77" s="333">
        <f t="shared" si="14"/>
        <v>0</v>
      </c>
      <c r="L77" s="331">
        <v>0</v>
      </c>
      <c r="M77" s="332">
        <v>0</v>
      </c>
      <c r="N77" s="332">
        <f t="shared" si="15"/>
        <v>0</v>
      </c>
      <c r="O77" s="332">
        <f t="shared" si="16"/>
        <v>0</v>
      </c>
      <c r="P77" s="333">
        <f t="shared" si="17"/>
        <v>0</v>
      </c>
      <c r="Q77" s="494"/>
    </row>
    <row r="78" spans="1:17" ht="15.75" customHeight="1">
      <c r="A78" s="267">
        <v>51</v>
      </c>
      <c r="B78" s="483" t="s">
        <v>62</v>
      </c>
      <c r="C78" s="326">
        <v>5295190</v>
      </c>
      <c r="D78" s="484" t="s">
        <v>12</v>
      </c>
      <c r="E78" s="317" t="s">
        <v>339</v>
      </c>
      <c r="F78" s="326">
        <v>100</v>
      </c>
      <c r="G78" s="331">
        <v>999093</v>
      </c>
      <c r="H78" s="332">
        <v>999088</v>
      </c>
      <c r="I78" s="332">
        <f t="shared" si="12"/>
        <v>5</v>
      </c>
      <c r="J78" s="332">
        <f t="shared" si="13"/>
        <v>500</v>
      </c>
      <c r="K78" s="333">
        <f t="shared" si="14"/>
        <v>0.0005</v>
      </c>
      <c r="L78" s="331">
        <v>8131</v>
      </c>
      <c r="M78" s="332">
        <v>6039</v>
      </c>
      <c r="N78" s="332">
        <f t="shared" si="15"/>
        <v>2092</v>
      </c>
      <c r="O78" s="332">
        <f t="shared" si="16"/>
        <v>209200</v>
      </c>
      <c r="P78" s="333">
        <f t="shared" si="17"/>
        <v>0.2092</v>
      </c>
      <c r="Q78" s="459"/>
    </row>
    <row r="79" spans="1:17" ht="15.75" customHeight="1">
      <c r="A79" s="267">
        <v>52</v>
      </c>
      <c r="B79" s="483" t="s">
        <v>63</v>
      </c>
      <c r="C79" s="326">
        <v>4902529</v>
      </c>
      <c r="D79" s="484" t="s">
        <v>12</v>
      </c>
      <c r="E79" s="317" t="s">
        <v>339</v>
      </c>
      <c r="F79" s="504">
        <v>44.44</v>
      </c>
      <c r="G79" s="331">
        <v>989743</v>
      </c>
      <c r="H79" s="332">
        <v>989743</v>
      </c>
      <c r="I79" s="332">
        <f t="shared" si="12"/>
        <v>0</v>
      </c>
      <c r="J79" s="332">
        <f t="shared" si="13"/>
        <v>0</v>
      </c>
      <c r="K79" s="333">
        <f t="shared" si="14"/>
        <v>0</v>
      </c>
      <c r="L79" s="331">
        <v>390</v>
      </c>
      <c r="M79" s="332">
        <v>390</v>
      </c>
      <c r="N79" s="332">
        <f t="shared" si="15"/>
        <v>0</v>
      </c>
      <c r="O79" s="332">
        <f t="shared" si="16"/>
        <v>0</v>
      </c>
      <c r="P79" s="333">
        <f t="shared" si="17"/>
        <v>0</v>
      </c>
      <c r="Q79" s="494"/>
    </row>
    <row r="80" spans="1:17" ht="15.75" customHeight="1">
      <c r="A80" s="267"/>
      <c r="B80" s="294" t="s">
        <v>64</v>
      </c>
      <c r="C80" s="326"/>
      <c r="D80" s="341"/>
      <c r="E80" s="341"/>
      <c r="F80" s="326"/>
      <c r="G80" s="331"/>
      <c r="H80" s="332"/>
      <c r="I80" s="332"/>
      <c r="J80" s="332"/>
      <c r="K80" s="333"/>
      <c r="L80" s="331"/>
      <c r="M80" s="332"/>
      <c r="N80" s="332"/>
      <c r="O80" s="332"/>
      <c r="P80" s="333"/>
      <c r="Q80" s="459"/>
    </row>
    <row r="81" spans="1:17" ht="15.75" customHeight="1">
      <c r="A81" s="267">
        <v>53</v>
      </c>
      <c r="B81" s="483" t="s">
        <v>65</v>
      </c>
      <c r="C81" s="326">
        <v>4865091</v>
      </c>
      <c r="D81" s="484" t="s">
        <v>12</v>
      </c>
      <c r="E81" s="317" t="s">
        <v>339</v>
      </c>
      <c r="F81" s="326">
        <v>500</v>
      </c>
      <c r="G81" s="331">
        <v>5626</v>
      </c>
      <c r="H81" s="332">
        <v>5626</v>
      </c>
      <c r="I81" s="332">
        <f>G81-H81</f>
        <v>0</v>
      </c>
      <c r="J81" s="332">
        <f>$F81*I81</f>
        <v>0</v>
      </c>
      <c r="K81" s="333">
        <f>J81/1000000</f>
        <v>0</v>
      </c>
      <c r="L81" s="331">
        <v>34887</v>
      </c>
      <c r="M81" s="332">
        <v>34783</v>
      </c>
      <c r="N81" s="332">
        <f>L81-M81</f>
        <v>104</v>
      </c>
      <c r="O81" s="332">
        <f>$F81*N81</f>
        <v>52000</v>
      </c>
      <c r="P81" s="333">
        <f>O81/1000000</f>
        <v>0.052</v>
      </c>
      <c r="Q81" s="491" t="s">
        <v>451</v>
      </c>
    </row>
    <row r="82" spans="1:17" ht="15.75" customHeight="1">
      <c r="A82" s="267"/>
      <c r="B82" s="483"/>
      <c r="C82" s="326"/>
      <c r="D82" s="484"/>
      <c r="E82" s="317"/>
      <c r="F82" s="326"/>
      <c r="G82" s="331"/>
      <c r="H82" s="332"/>
      <c r="I82" s="332"/>
      <c r="J82" s="332"/>
      <c r="K82" s="333">
        <v>0</v>
      </c>
      <c r="L82" s="331"/>
      <c r="M82" s="332"/>
      <c r="N82" s="332"/>
      <c r="O82" s="332"/>
      <c r="P82" s="720" t="s">
        <v>452</v>
      </c>
      <c r="Q82" s="491" t="s">
        <v>453</v>
      </c>
    </row>
    <row r="83" spans="1:17" ht="15.75" customHeight="1">
      <c r="A83" s="267">
        <v>54</v>
      </c>
      <c r="B83" s="483" t="s">
        <v>66</v>
      </c>
      <c r="C83" s="326">
        <v>4902579</v>
      </c>
      <c r="D83" s="484" t="s">
        <v>12</v>
      </c>
      <c r="E83" s="317" t="s">
        <v>339</v>
      </c>
      <c r="F83" s="326">
        <v>500</v>
      </c>
      <c r="G83" s="331">
        <v>999934</v>
      </c>
      <c r="H83" s="332">
        <v>999934</v>
      </c>
      <c r="I83" s="332">
        <f>G83-H83</f>
        <v>0</v>
      </c>
      <c r="J83" s="332">
        <f>$F83*I83</f>
        <v>0</v>
      </c>
      <c r="K83" s="333">
        <f>J83/1000000</f>
        <v>0</v>
      </c>
      <c r="L83" s="331">
        <v>493</v>
      </c>
      <c r="M83" s="332">
        <v>466</v>
      </c>
      <c r="N83" s="332">
        <f>L83-M83</f>
        <v>27</v>
      </c>
      <c r="O83" s="332">
        <f>$F83*N83</f>
        <v>13500</v>
      </c>
      <c r="P83" s="333">
        <f>O83/1000000</f>
        <v>0.0135</v>
      </c>
      <c r="Q83" s="459"/>
    </row>
    <row r="84" spans="1:17" ht="15.75" customHeight="1">
      <c r="A84" s="267">
        <v>55</v>
      </c>
      <c r="B84" s="483" t="s">
        <v>67</v>
      </c>
      <c r="C84" s="326">
        <v>4902585</v>
      </c>
      <c r="D84" s="484" t="s">
        <v>12</v>
      </c>
      <c r="E84" s="317" t="s">
        <v>339</v>
      </c>
      <c r="F84" s="504">
        <v>666.67</v>
      </c>
      <c r="G84" s="331">
        <v>329</v>
      </c>
      <c r="H84" s="332">
        <v>329</v>
      </c>
      <c r="I84" s="332">
        <f>G84-H84</f>
        <v>0</v>
      </c>
      <c r="J84" s="332">
        <f>$F84*I84</f>
        <v>0</v>
      </c>
      <c r="K84" s="333">
        <f>J84/1000000</f>
        <v>0</v>
      </c>
      <c r="L84" s="331">
        <v>112</v>
      </c>
      <c r="M84" s="332">
        <v>112</v>
      </c>
      <c r="N84" s="332">
        <f>L84-M84</f>
        <v>0</v>
      </c>
      <c r="O84" s="332">
        <f>$F84*N84</f>
        <v>0</v>
      </c>
      <c r="P84" s="333">
        <f>O84/1000000</f>
        <v>0</v>
      </c>
      <c r="Q84" s="459"/>
    </row>
    <row r="85" spans="1:17" ht="15.75" customHeight="1">
      <c r="A85" s="267">
        <v>56</v>
      </c>
      <c r="B85" s="483" t="s">
        <v>68</v>
      </c>
      <c r="C85" s="326">
        <v>4865072</v>
      </c>
      <c r="D85" s="484" t="s">
        <v>12</v>
      </c>
      <c r="E85" s="317" t="s">
        <v>339</v>
      </c>
      <c r="F85" s="504">
        <v>666.6666666666666</v>
      </c>
      <c r="G85" s="331">
        <v>3109</v>
      </c>
      <c r="H85" s="332">
        <v>2967</v>
      </c>
      <c r="I85" s="332">
        <f>G85-H85</f>
        <v>142</v>
      </c>
      <c r="J85" s="332">
        <f>$F85*I85</f>
        <v>94666.66666666666</v>
      </c>
      <c r="K85" s="333">
        <f>J85/1000000</f>
        <v>0.09466666666666666</v>
      </c>
      <c r="L85" s="331">
        <v>1376</v>
      </c>
      <c r="M85" s="332">
        <v>1360</v>
      </c>
      <c r="N85" s="332">
        <f>L85-M85</f>
        <v>16</v>
      </c>
      <c r="O85" s="332">
        <f>$F85*N85</f>
        <v>10666.666666666666</v>
      </c>
      <c r="P85" s="333">
        <f>O85/1000000</f>
        <v>0.010666666666666666</v>
      </c>
      <c r="Q85" s="459"/>
    </row>
    <row r="86" spans="2:17" ht="15.75" customHeight="1">
      <c r="B86" s="294" t="s">
        <v>70</v>
      </c>
      <c r="C86" s="326"/>
      <c r="D86" s="341"/>
      <c r="E86" s="341"/>
      <c r="F86" s="326"/>
      <c r="G86" s="331"/>
      <c r="H86" s="332"/>
      <c r="I86" s="332"/>
      <c r="J86" s="332"/>
      <c r="K86" s="333"/>
      <c r="L86" s="331"/>
      <c r="M86" s="332"/>
      <c r="N86" s="332"/>
      <c r="O86" s="332"/>
      <c r="P86" s="333"/>
      <c r="Q86" s="459"/>
    </row>
    <row r="87" spans="1:17" ht="15.75" customHeight="1">
      <c r="A87" s="267">
        <v>57</v>
      </c>
      <c r="B87" s="483" t="s">
        <v>63</v>
      </c>
      <c r="C87" s="326">
        <v>4902568</v>
      </c>
      <c r="D87" s="484" t="s">
        <v>12</v>
      </c>
      <c r="E87" s="317" t="s">
        <v>339</v>
      </c>
      <c r="F87" s="326">
        <v>100</v>
      </c>
      <c r="G87" s="331">
        <v>997556</v>
      </c>
      <c r="H87" s="332">
        <v>997603</v>
      </c>
      <c r="I87" s="332">
        <f aca="true" t="shared" si="18" ref="I87:I92">G87-H87</f>
        <v>-47</v>
      </c>
      <c r="J87" s="332">
        <f aca="true" t="shared" si="19" ref="J87:J92">$F87*I87</f>
        <v>-4700</v>
      </c>
      <c r="K87" s="333">
        <f aca="true" t="shared" si="20" ref="K87:K92">J87/1000000</f>
        <v>-0.0047</v>
      </c>
      <c r="L87" s="331">
        <v>1932</v>
      </c>
      <c r="M87" s="332">
        <v>1523</v>
      </c>
      <c r="N87" s="332">
        <f aca="true" t="shared" si="21" ref="N87:N92">L87-M87</f>
        <v>409</v>
      </c>
      <c r="O87" s="332">
        <f aca="true" t="shared" si="22" ref="O87:O92">$F87*N87</f>
        <v>40900</v>
      </c>
      <c r="P87" s="333">
        <f aca="true" t="shared" si="23" ref="P87:P92">O87/1000000</f>
        <v>0.0409</v>
      </c>
      <c r="Q87" s="471"/>
    </row>
    <row r="88" spans="1:17" ht="15.75" customHeight="1">
      <c r="A88" s="267">
        <v>58</v>
      </c>
      <c r="B88" s="483" t="s">
        <v>71</v>
      </c>
      <c r="C88" s="326">
        <v>4902549</v>
      </c>
      <c r="D88" s="484" t="s">
        <v>12</v>
      </c>
      <c r="E88" s="317" t="s">
        <v>339</v>
      </c>
      <c r="F88" s="326">
        <v>100</v>
      </c>
      <c r="G88" s="331">
        <v>999751</v>
      </c>
      <c r="H88" s="332">
        <v>999751</v>
      </c>
      <c r="I88" s="332">
        <f t="shared" si="18"/>
        <v>0</v>
      </c>
      <c r="J88" s="332">
        <f t="shared" si="19"/>
        <v>0</v>
      </c>
      <c r="K88" s="333">
        <f t="shared" si="20"/>
        <v>0</v>
      </c>
      <c r="L88" s="331">
        <v>999997</v>
      </c>
      <c r="M88" s="332">
        <v>999998</v>
      </c>
      <c r="N88" s="332">
        <f t="shared" si="21"/>
        <v>-1</v>
      </c>
      <c r="O88" s="332">
        <f t="shared" si="22"/>
        <v>-100</v>
      </c>
      <c r="P88" s="333">
        <f t="shared" si="23"/>
        <v>-0.0001</v>
      </c>
      <c r="Q88" s="471"/>
    </row>
    <row r="89" spans="1:17" ht="15.75" customHeight="1">
      <c r="A89" s="267">
        <v>59</v>
      </c>
      <c r="B89" s="483" t="s">
        <v>84</v>
      </c>
      <c r="C89" s="326">
        <v>4902537</v>
      </c>
      <c r="D89" s="484" t="s">
        <v>12</v>
      </c>
      <c r="E89" s="317" t="s">
        <v>339</v>
      </c>
      <c r="F89" s="326">
        <v>100</v>
      </c>
      <c r="G89" s="331">
        <v>24014</v>
      </c>
      <c r="H89" s="332">
        <v>24006</v>
      </c>
      <c r="I89" s="332">
        <f t="shared" si="18"/>
        <v>8</v>
      </c>
      <c r="J89" s="332">
        <f t="shared" si="19"/>
        <v>800</v>
      </c>
      <c r="K89" s="333">
        <f t="shared" si="20"/>
        <v>0.0008</v>
      </c>
      <c r="L89" s="331">
        <v>57914</v>
      </c>
      <c r="M89" s="332">
        <v>57916</v>
      </c>
      <c r="N89" s="332">
        <f t="shared" si="21"/>
        <v>-2</v>
      </c>
      <c r="O89" s="332">
        <f t="shared" si="22"/>
        <v>-200</v>
      </c>
      <c r="P89" s="333">
        <f t="shared" si="23"/>
        <v>-0.0002</v>
      </c>
      <c r="Q89" s="459"/>
    </row>
    <row r="90" spans="1:17" ht="15.75" customHeight="1">
      <c r="A90" s="267">
        <v>60</v>
      </c>
      <c r="B90" s="483" t="s">
        <v>72</v>
      </c>
      <c r="C90" s="326">
        <v>4902578</v>
      </c>
      <c r="D90" s="484" t="s">
        <v>12</v>
      </c>
      <c r="E90" s="317" t="s">
        <v>339</v>
      </c>
      <c r="F90" s="326">
        <v>100</v>
      </c>
      <c r="G90" s="331">
        <v>0</v>
      </c>
      <c r="H90" s="332">
        <v>0</v>
      </c>
      <c r="I90" s="332">
        <f t="shared" si="18"/>
        <v>0</v>
      </c>
      <c r="J90" s="332">
        <f t="shared" si="19"/>
        <v>0</v>
      </c>
      <c r="K90" s="333">
        <f t="shared" si="20"/>
        <v>0</v>
      </c>
      <c r="L90" s="331">
        <v>0</v>
      </c>
      <c r="M90" s="332">
        <v>0</v>
      </c>
      <c r="N90" s="332">
        <f t="shared" si="21"/>
        <v>0</v>
      </c>
      <c r="O90" s="332">
        <f t="shared" si="22"/>
        <v>0</v>
      </c>
      <c r="P90" s="333">
        <f t="shared" si="23"/>
        <v>0</v>
      </c>
      <c r="Q90" s="491"/>
    </row>
    <row r="91" spans="1:17" ht="15.75" customHeight="1">
      <c r="A91" s="268">
        <v>61</v>
      </c>
      <c r="B91" s="483" t="s">
        <v>73</v>
      </c>
      <c r="C91" s="326">
        <v>4902538</v>
      </c>
      <c r="D91" s="484" t="s">
        <v>12</v>
      </c>
      <c r="E91" s="317" t="s">
        <v>339</v>
      </c>
      <c r="F91" s="326">
        <v>100</v>
      </c>
      <c r="G91" s="331">
        <v>999762</v>
      </c>
      <c r="H91" s="332">
        <v>999762</v>
      </c>
      <c r="I91" s="332">
        <f t="shared" si="18"/>
        <v>0</v>
      </c>
      <c r="J91" s="332">
        <f t="shared" si="19"/>
        <v>0</v>
      </c>
      <c r="K91" s="333">
        <f t="shared" si="20"/>
        <v>0</v>
      </c>
      <c r="L91" s="331">
        <v>999987</v>
      </c>
      <c r="M91" s="332">
        <v>999987</v>
      </c>
      <c r="N91" s="332">
        <f t="shared" si="21"/>
        <v>0</v>
      </c>
      <c r="O91" s="332">
        <f t="shared" si="22"/>
        <v>0</v>
      </c>
      <c r="P91" s="333">
        <f t="shared" si="23"/>
        <v>0</v>
      </c>
      <c r="Q91" s="459"/>
    </row>
    <row r="92" spans="1:17" ht="15.75" customHeight="1">
      <c r="A92" s="267">
        <v>62</v>
      </c>
      <c r="B92" s="483" t="s">
        <v>59</v>
      </c>
      <c r="C92" s="326">
        <v>4902527</v>
      </c>
      <c r="D92" s="484" t="s">
        <v>12</v>
      </c>
      <c r="E92" s="317" t="s">
        <v>339</v>
      </c>
      <c r="F92" s="326">
        <v>100</v>
      </c>
      <c r="G92" s="331">
        <v>0</v>
      </c>
      <c r="H92" s="332">
        <v>0</v>
      </c>
      <c r="I92" s="332">
        <f t="shared" si="18"/>
        <v>0</v>
      </c>
      <c r="J92" s="332">
        <f t="shared" si="19"/>
        <v>0</v>
      </c>
      <c r="K92" s="333">
        <f t="shared" si="20"/>
        <v>0</v>
      </c>
      <c r="L92" s="331">
        <v>0</v>
      </c>
      <c r="M92" s="332">
        <v>0</v>
      </c>
      <c r="N92" s="332">
        <f t="shared" si="21"/>
        <v>0</v>
      </c>
      <c r="O92" s="332">
        <f t="shared" si="22"/>
        <v>0</v>
      </c>
      <c r="P92" s="333">
        <f t="shared" si="23"/>
        <v>0</v>
      </c>
      <c r="Q92" s="459"/>
    </row>
    <row r="93" spans="2:17" ht="15.75" customHeight="1">
      <c r="B93" s="294" t="s">
        <v>74</v>
      </c>
      <c r="C93" s="326"/>
      <c r="D93" s="341"/>
      <c r="E93" s="341"/>
      <c r="F93" s="326"/>
      <c r="G93" s="331"/>
      <c r="H93" s="332"/>
      <c r="I93" s="332"/>
      <c r="J93" s="332"/>
      <c r="K93" s="333"/>
      <c r="L93" s="331"/>
      <c r="M93" s="332"/>
      <c r="N93" s="332"/>
      <c r="O93" s="332"/>
      <c r="P93" s="333"/>
      <c r="Q93" s="459"/>
    </row>
    <row r="94" spans="1:17" ht="15.75" customHeight="1">
      <c r="A94" s="267">
        <v>63</v>
      </c>
      <c r="B94" s="483" t="s">
        <v>75</v>
      </c>
      <c r="C94" s="326">
        <v>4902540</v>
      </c>
      <c r="D94" s="484" t="s">
        <v>12</v>
      </c>
      <c r="E94" s="317" t="s">
        <v>339</v>
      </c>
      <c r="F94" s="326">
        <v>100</v>
      </c>
      <c r="G94" s="331">
        <v>1552</v>
      </c>
      <c r="H94" s="332">
        <v>1504</v>
      </c>
      <c r="I94" s="332">
        <f>G94-H94</f>
        <v>48</v>
      </c>
      <c r="J94" s="332">
        <f>$F94*I94</f>
        <v>4800</v>
      </c>
      <c r="K94" s="333">
        <f>J94/1000000</f>
        <v>0.0048</v>
      </c>
      <c r="L94" s="331">
        <v>6021</v>
      </c>
      <c r="M94" s="332">
        <v>5086</v>
      </c>
      <c r="N94" s="332">
        <f>L94-M94</f>
        <v>935</v>
      </c>
      <c r="O94" s="332">
        <f>$F94*N94</f>
        <v>93500</v>
      </c>
      <c r="P94" s="333">
        <f>O94/1000000</f>
        <v>0.0935</v>
      </c>
      <c r="Q94" s="471"/>
    </row>
    <row r="95" spans="1:17" ht="15.75" customHeight="1">
      <c r="A95" s="461">
        <v>64</v>
      </c>
      <c r="B95" s="483" t="s">
        <v>76</v>
      </c>
      <c r="C95" s="326">
        <v>4902548</v>
      </c>
      <c r="D95" s="484" t="s">
        <v>12</v>
      </c>
      <c r="E95" s="317" t="s">
        <v>339</v>
      </c>
      <c r="F95" s="326">
        <v>100</v>
      </c>
      <c r="G95" s="331">
        <v>1690</v>
      </c>
      <c r="H95" s="332">
        <v>464</v>
      </c>
      <c r="I95" s="332">
        <f>G95-H95</f>
        <v>1226</v>
      </c>
      <c r="J95" s="332">
        <f>$F95*I95</f>
        <v>122600</v>
      </c>
      <c r="K95" s="333">
        <f>J95/1000000</f>
        <v>0.1226</v>
      </c>
      <c r="L95" s="331">
        <v>1000043</v>
      </c>
      <c r="M95" s="332">
        <v>999841</v>
      </c>
      <c r="N95" s="332">
        <f>L95-M95</f>
        <v>202</v>
      </c>
      <c r="O95" s="332">
        <f>$F95*N95</f>
        <v>20200</v>
      </c>
      <c r="P95" s="333">
        <f>O95/1000000</f>
        <v>0.0202</v>
      </c>
      <c r="Q95" s="459"/>
    </row>
    <row r="96" spans="1:17" ht="15.75" customHeight="1">
      <c r="A96" s="267">
        <v>65</v>
      </c>
      <c r="B96" s="483" t="s">
        <v>77</v>
      </c>
      <c r="C96" s="326">
        <v>4902536</v>
      </c>
      <c r="D96" s="484" t="s">
        <v>12</v>
      </c>
      <c r="E96" s="317" t="s">
        <v>339</v>
      </c>
      <c r="F96" s="326">
        <v>100</v>
      </c>
      <c r="G96" s="331">
        <v>11563</v>
      </c>
      <c r="H96" s="332">
        <v>9821</v>
      </c>
      <c r="I96" s="332">
        <f>G96-H96</f>
        <v>1742</v>
      </c>
      <c r="J96" s="332">
        <f>$F96*I96</f>
        <v>174200</v>
      </c>
      <c r="K96" s="333">
        <f>J96/1000000</f>
        <v>0.1742</v>
      </c>
      <c r="L96" s="331">
        <v>3963</v>
      </c>
      <c r="M96" s="332">
        <v>3729</v>
      </c>
      <c r="N96" s="332">
        <f>L96-M96</f>
        <v>234</v>
      </c>
      <c r="O96" s="332">
        <f>$F96*N96</f>
        <v>23400</v>
      </c>
      <c r="P96" s="333">
        <f>O96/1000000</f>
        <v>0.0234</v>
      </c>
      <c r="Q96" s="471"/>
    </row>
    <row r="97" spans="1:17" ht="15.75" customHeight="1">
      <c r="A97" s="461"/>
      <c r="B97" s="294" t="s">
        <v>32</v>
      </c>
      <c r="C97" s="326"/>
      <c r="D97" s="341"/>
      <c r="E97" s="341"/>
      <c r="F97" s="326"/>
      <c r="G97" s="331"/>
      <c r="H97" s="332"/>
      <c r="I97" s="332"/>
      <c r="J97" s="332"/>
      <c r="K97" s="333"/>
      <c r="L97" s="331"/>
      <c r="M97" s="332"/>
      <c r="N97" s="332"/>
      <c r="O97" s="332"/>
      <c r="P97" s="333"/>
      <c r="Q97" s="459"/>
    </row>
    <row r="98" spans="1:17" ht="15.75" customHeight="1">
      <c r="A98" s="461">
        <v>66</v>
      </c>
      <c r="B98" s="483" t="s">
        <v>69</v>
      </c>
      <c r="C98" s="326">
        <v>4864797</v>
      </c>
      <c r="D98" s="484" t="s">
        <v>12</v>
      </c>
      <c r="E98" s="317" t="s">
        <v>339</v>
      </c>
      <c r="F98" s="326">
        <v>100</v>
      </c>
      <c r="G98" s="331">
        <v>3782</v>
      </c>
      <c r="H98" s="332">
        <v>3352</v>
      </c>
      <c r="I98" s="332">
        <f>G98-H98</f>
        <v>430</v>
      </c>
      <c r="J98" s="332">
        <f>$F98*I98</f>
        <v>43000</v>
      </c>
      <c r="K98" s="333">
        <f>J98/1000000</f>
        <v>0.043</v>
      </c>
      <c r="L98" s="331">
        <v>959</v>
      </c>
      <c r="M98" s="332">
        <v>147</v>
      </c>
      <c r="N98" s="332">
        <f>L98-M98</f>
        <v>812</v>
      </c>
      <c r="O98" s="332">
        <f>$F98*N98</f>
        <v>81200</v>
      </c>
      <c r="P98" s="333">
        <f>O98/1000000</f>
        <v>0.0812</v>
      </c>
      <c r="Q98" s="459"/>
    </row>
    <row r="99" spans="1:17" ht="15.75" customHeight="1">
      <c r="A99" s="462">
        <v>67</v>
      </c>
      <c r="B99" s="483" t="s">
        <v>243</v>
      </c>
      <c r="C99" s="326">
        <v>4865086</v>
      </c>
      <c r="D99" s="484" t="s">
        <v>12</v>
      </c>
      <c r="E99" s="317" t="s">
        <v>339</v>
      </c>
      <c r="F99" s="326">
        <v>100</v>
      </c>
      <c r="G99" s="331">
        <v>24944</v>
      </c>
      <c r="H99" s="332">
        <v>24865</v>
      </c>
      <c r="I99" s="332">
        <f>G99-H99</f>
        <v>79</v>
      </c>
      <c r="J99" s="332">
        <f>$F99*I99</f>
        <v>7900</v>
      </c>
      <c r="K99" s="333">
        <f>J99/1000000</f>
        <v>0.0079</v>
      </c>
      <c r="L99" s="331">
        <v>51167</v>
      </c>
      <c r="M99" s="332">
        <v>51093</v>
      </c>
      <c r="N99" s="332">
        <f>L99-M99</f>
        <v>74</v>
      </c>
      <c r="O99" s="332">
        <f>$F99*N99</f>
        <v>7400</v>
      </c>
      <c r="P99" s="333">
        <f>O99/1000000</f>
        <v>0.0074</v>
      </c>
      <c r="Q99" s="459"/>
    </row>
    <row r="100" spans="1:17" ht="15.75" customHeight="1">
      <c r="A100" s="462">
        <v>68</v>
      </c>
      <c r="B100" s="483" t="s">
        <v>82</v>
      </c>
      <c r="C100" s="326">
        <v>4902528</v>
      </c>
      <c r="D100" s="484" t="s">
        <v>12</v>
      </c>
      <c r="E100" s="317" t="s">
        <v>339</v>
      </c>
      <c r="F100" s="326">
        <v>-300</v>
      </c>
      <c r="G100" s="331">
        <v>15</v>
      </c>
      <c r="H100" s="332">
        <v>15</v>
      </c>
      <c r="I100" s="332">
        <f>G100-H100</f>
        <v>0</v>
      </c>
      <c r="J100" s="332">
        <f>$F100*I100</f>
        <v>0</v>
      </c>
      <c r="K100" s="333">
        <f>J100/1000000</f>
        <v>0</v>
      </c>
      <c r="L100" s="331">
        <v>456</v>
      </c>
      <c r="M100" s="332">
        <v>456</v>
      </c>
      <c r="N100" s="332">
        <f>L100-M100</f>
        <v>0</v>
      </c>
      <c r="O100" s="332">
        <f>$F100*N100</f>
        <v>0</v>
      </c>
      <c r="P100" s="333">
        <f>O100/1000000</f>
        <v>0</v>
      </c>
      <c r="Q100" s="471"/>
    </row>
    <row r="101" spans="2:17" ht="15.75" customHeight="1">
      <c r="B101" s="336" t="s">
        <v>78</v>
      </c>
      <c r="C101" s="325"/>
      <c r="D101" s="338"/>
      <c r="E101" s="338"/>
      <c r="F101" s="325"/>
      <c r="G101" s="331"/>
      <c r="H101" s="332"/>
      <c r="I101" s="332"/>
      <c r="J101" s="332"/>
      <c r="K101" s="333"/>
      <c r="L101" s="331"/>
      <c r="M101" s="332"/>
      <c r="N101" s="332"/>
      <c r="O101" s="332"/>
      <c r="P101" s="333"/>
      <c r="Q101" s="459"/>
    </row>
    <row r="102" spans="1:17" ht="16.5">
      <c r="A102" s="462">
        <v>69</v>
      </c>
      <c r="B102" s="512" t="s">
        <v>79</v>
      </c>
      <c r="C102" s="325">
        <v>4902577</v>
      </c>
      <c r="D102" s="338" t="s">
        <v>12</v>
      </c>
      <c r="E102" s="317" t="s">
        <v>339</v>
      </c>
      <c r="F102" s="325">
        <v>-400</v>
      </c>
      <c r="G102" s="331">
        <v>995611</v>
      </c>
      <c r="H102" s="332">
        <v>995611</v>
      </c>
      <c r="I102" s="332">
        <f>G102-H102</f>
        <v>0</v>
      </c>
      <c r="J102" s="332">
        <f>$F102*I102</f>
        <v>0</v>
      </c>
      <c r="K102" s="333">
        <f>J102/1000000</f>
        <v>0</v>
      </c>
      <c r="L102" s="331">
        <v>62</v>
      </c>
      <c r="M102" s="332">
        <v>59</v>
      </c>
      <c r="N102" s="332">
        <f>L102-M102</f>
        <v>3</v>
      </c>
      <c r="O102" s="332">
        <f>$F102*N102</f>
        <v>-1200</v>
      </c>
      <c r="P102" s="333">
        <f>O102/1000000</f>
        <v>-0.0012</v>
      </c>
      <c r="Q102" s="513"/>
    </row>
    <row r="103" spans="1:17" ht="16.5">
      <c r="A103" s="462">
        <v>70</v>
      </c>
      <c r="B103" s="512" t="s">
        <v>80</v>
      </c>
      <c r="C103" s="325">
        <v>4902525</v>
      </c>
      <c r="D103" s="338" t="s">
        <v>12</v>
      </c>
      <c r="E103" s="317" t="s">
        <v>339</v>
      </c>
      <c r="F103" s="325">
        <v>400</v>
      </c>
      <c r="G103" s="331">
        <v>999888</v>
      </c>
      <c r="H103" s="332">
        <v>999890</v>
      </c>
      <c r="I103" s="332">
        <f>G103-H103</f>
        <v>-2</v>
      </c>
      <c r="J103" s="332">
        <f>$F103*I103</f>
        <v>-800</v>
      </c>
      <c r="K103" s="333">
        <f>J103/1000000</f>
        <v>-0.0008</v>
      </c>
      <c r="L103" s="331">
        <v>999998</v>
      </c>
      <c r="M103" s="332">
        <v>1000006</v>
      </c>
      <c r="N103" s="332">
        <f>L103-M103</f>
        <v>-8</v>
      </c>
      <c r="O103" s="332">
        <f>$F103*N103</f>
        <v>-3200</v>
      </c>
      <c r="P103" s="333">
        <f>O103/1000000</f>
        <v>-0.0032</v>
      </c>
      <c r="Q103" s="471"/>
    </row>
    <row r="104" spans="2:17" ht="16.5">
      <c r="B104" s="294" t="s">
        <v>378</v>
      </c>
      <c r="C104" s="325"/>
      <c r="D104" s="338"/>
      <c r="E104" s="317"/>
      <c r="F104" s="325"/>
      <c r="G104" s="331"/>
      <c r="H104" s="332"/>
      <c r="I104" s="332"/>
      <c r="J104" s="332"/>
      <c r="K104" s="333"/>
      <c r="L104" s="331"/>
      <c r="M104" s="332"/>
      <c r="N104" s="332"/>
      <c r="O104" s="332"/>
      <c r="P104" s="333"/>
      <c r="Q104" s="459"/>
    </row>
    <row r="105" spans="1:17" ht="18">
      <c r="A105" s="462">
        <v>71</v>
      </c>
      <c r="B105" s="483" t="s">
        <v>384</v>
      </c>
      <c r="C105" s="302">
        <v>4864983</v>
      </c>
      <c r="D105" s="120" t="s">
        <v>12</v>
      </c>
      <c r="E105" s="96" t="s">
        <v>339</v>
      </c>
      <c r="F105" s="407">
        <v>800</v>
      </c>
      <c r="G105" s="331">
        <v>412</v>
      </c>
      <c r="H105" s="332">
        <v>280</v>
      </c>
      <c r="I105" s="312">
        <f>G105-H105</f>
        <v>132</v>
      </c>
      <c r="J105" s="312">
        <f>$F105*I105</f>
        <v>105600</v>
      </c>
      <c r="K105" s="312">
        <f>J105/1000000</f>
        <v>0.1056</v>
      </c>
      <c r="L105" s="331">
        <v>0</v>
      </c>
      <c r="M105" s="332">
        <v>0</v>
      </c>
      <c r="N105" s="312">
        <f>L105-M105</f>
        <v>0</v>
      </c>
      <c r="O105" s="312">
        <f>$F105*N105</f>
        <v>0</v>
      </c>
      <c r="P105" s="312">
        <f>O105/1000000</f>
        <v>0</v>
      </c>
      <c r="Q105" s="459"/>
    </row>
    <row r="106" spans="1:17" ht="18">
      <c r="A106" s="462">
        <v>72</v>
      </c>
      <c r="B106" s="483" t="s">
        <v>394</v>
      </c>
      <c r="C106" s="302">
        <v>4864950</v>
      </c>
      <c r="D106" s="120" t="s">
        <v>12</v>
      </c>
      <c r="E106" s="96" t="s">
        <v>339</v>
      </c>
      <c r="F106" s="407">
        <v>2000</v>
      </c>
      <c r="G106" s="331">
        <v>1240</v>
      </c>
      <c r="H106" s="332">
        <v>1283</v>
      </c>
      <c r="I106" s="312">
        <f>G106-H106</f>
        <v>-43</v>
      </c>
      <c r="J106" s="312">
        <f>$F106*I106</f>
        <v>-86000</v>
      </c>
      <c r="K106" s="312">
        <f>J106/1000000</f>
        <v>-0.086</v>
      </c>
      <c r="L106" s="331">
        <v>1096</v>
      </c>
      <c r="M106" s="332">
        <v>1096</v>
      </c>
      <c r="N106" s="312">
        <f>L106-M106</f>
        <v>0</v>
      </c>
      <c r="O106" s="312">
        <f>$F106*N106</f>
        <v>0</v>
      </c>
      <c r="P106" s="312">
        <f>O106/1000000</f>
        <v>0</v>
      </c>
      <c r="Q106" s="459"/>
    </row>
    <row r="107" spans="2:17" ht="18">
      <c r="B107" s="294" t="s">
        <v>409</v>
      </c>
      <c r="C107" s="302"/>
      <c r="D107" s="120"/>
      <c r="E107" s="96"/>
      <c r="F107" s="325"/>
      <c r="G107" s="331"/>
      <c r="H107" s="332"/>
      <c r="I107" s="312"/>
      <c r="J107" s="312"/>
      <c r="K107" s="312"/>
      <c r="L107" s="331"/>
      <c r="M107" s="332"/>
      <c r="N107" s="312"/>
      <c r="O107" s="312"/>
      <c r="P107" s="312"/>
      <c r="Q107" s="331"/>
    </row>
    <row r="108" spans="1:17" ht="18">
      <c r="A108" s="462">
        <v>73</v>
      </c>
      <c r="B108" s="483" t="s">
        <v>410</v>
      </c>
      <c r="C108" s="302">
        <v>5269776</v>
      </c>
      <c r="D108" s="120" t="s">
        <v>12</v>
      </c>
      <c r="E108" s="96" t="s">
        <v>339</v>
      </c>
      <c r="F108" s="407">
        <v>1000</v>
      </c>
      <c r="G108" s="331">
        <v>0</v>
      </c>
      <c r="H108" s="332">
        <v>0</v>
      </c>
      <c r="I108" s="332">
        <f>G108-H108</f>
        <v>0</v>
      </c>
      <c r="J108" s="332">
        <f>$F108*I108</f>
        <v>0</v>
      </c>
      <c r="K108" s="333">
        <f>J108/1000000</f>
        <v>0</v>
      </c>
      <c r="L108" s="331">
        <v>0</v>
      </c>
      <c r="M108" s="332">
        <v>0</v>
      </c>
      <c r="N108" s="332">
        <f>L108-M108</f>
        <v>0</v>
      </c>
      <c r="O108" s="332">
        <f>$F108*N108</f>
        <v>0</v>
      </c>
      <c r="P108" s="333">
        <f>O108/1000000</f>
        <v>0</v>
      </c>
      <c r="Q108" s="331"/>
    </row>
    <row r="109" spans="1:17" ht="18.75" thickBot="1">
      <c r="A109" s="356">
        <v>74</v>
      </c>
      <c r="B109" s="481" t="s">
        <v>411</v>
      </c>
      <c r="C109" s="305">
        <v>4864811</v>
      </c>
      <c r="D109" s="251" t="s">
        <v>12</v>
      </c>
      <c r="E109" s="252" t="s">
        <v>339</v>
      </c>
      <c r="F109" s="479">
        <v>100</v>
      </c>
      <c r="G109" s="458">
        <v>1885</v>
      </c>
      <c r="H109" s="458">
        <v>1621</v>
      </c>
      <c r="I109" s="316">
        <f>G109-H109</f>
        <v>264</v>
      </c>
      <c r="J109" s="316">
        <f>$F109*I109</f>
        <v>26400</v>
      </c>
      <c r="K109" s="316">
        <f>J109/1000000</f>
        <v>0.0264</v>
      </c>
      <c r="L109" s="458">
        <v>999759</v>
      </c>
      <c r="M109" s="458">
        <v>999871</v>
      </c>
      <c r="N109" s="316">
        <f>L109-M109</f>
        <v>-112</v>
      </c>
      <c r="O109" s="316">
        <f>$F109*N109</f>
        <v>-11200</v>
      </c>
      <c r="P109" s="316">
        <f>O109/1000000</f>
        <v>-0.0112</v>
      </c>
      <c r="Q109" s="480"/>
    </row>
    <row r="110" spans="2:16" ht="13.5" thickTop="1">
      <c r="B110" s="16"/>
      <c r="G110" s="558"/>
      <c r="H110" s="558"/>
      <c r="I110" s="558"/>
      <c r="J110" s="558"/>
      <c r="K110" s="558"/>
      <c r="L110" s="558"/>
      <c r="M110" s="558"/>
      <c r="N110" s="558"/>
      <c r="O110" s="558"/>
      <c r="P110" s="558"/>
    </row>
    <row r="111" spans="2:16" ht="18">
      <c r="B111" s="149" t="s">
        <v>242</v>
      </c>
      <c r="G111" s="558"/>
      <c r="H111" s="558"/>
      <c r="I111" s="558"/>
      <c r="J111" s="558"/>
      <c r="K111" s="424">
        <f>SUM(K7:K109)</f>
        <v>-0.35178727333333315</v>
      </c>
      <c r="L111" s="558"/>
      <c r="M111" s="558"/>
      <c r="N111" s="558"/>
      <c r="O111" s="558"/>
      <c r="P111" s="559">
        <f>SUM(P7:P109)</f>
        <v>3.474526066666667</v>
      </c>
    </row>
    <row r="112" spans="2:16" ht="12.75">
      <c r="B112" s="16"/>
      <c r="G112" s="558"/>
      <c r="H112" s="558"/>
      <c r="I112" s="558"/>
      <c r="J112" s="558"/>
      <c r="K112" s="558"/>
      <c r="L112" s="558"/>
      <c r="M112" s="558"/>
      <c r="N112" s="558"/>
      <c r="O112" s="558"/>
      <c r="P112" s="558"/>
    </row>
    <row r="113" spans="2:16" ht="12.75">
      <c r="B113" s="16"/>
      <c r="G113" s="558"/>
      <c r="H113" s="558"/>
      <c r="I113" s="558"/>
      <c r="J113" s="558"/>
      <c r="K113" s="558"/>
      <c r="L113" s="558"/>
      <c r="M113" s="558"/>
      <c r="N113" s="558"/>
      <c r="O113" s="558"/>
      <c r="P113" s="558"/>
    </row>
    <row r="114" spans="2:16" ht="12.75">
      <c r="B114" s="16"/>
      <c r="G114" s="558"/>
      <c r="H114" s="558"/>
      <c r="I114" s="558"/>
      <c r="J114" s="558"/>
      <c r="K114" s="558"/>
      <c r="L114" s="558"/>
      <c r="M114" s="558"/>
      <c r="N114" s="558"/>
      <c r="O114" s="558"/>
      <c r="P114" s="558"/>
    </row>
    <row r="115" spans="2:16" ht="12.75">
      <c r="B115" s="16"/>
      <c r="G115" s="558"/>
      <c r="H115" s="558"/>
      <c r="I115" s="558"/>
      <c r="J115" s="558"/>
      <c r="K115" s="558"/>
      <c r="L115" s="558"/>
      <c r="M115" s="558"/>
      <c r="N115" s="558"/>
      <c r="O115" s="558"/>
      <c r="P115" s="558"/>
    </row>
    <row r="116" spans="2:16" ht="12.75">
      <c r="B116" s="16"/>
      <c r="G116" s="558"/>
      <c r="H116" s="558"/>
      <c r="I116" s="558"/>
      <c r="J116" s="558"/>
      <c r="K116" s="558"/>
      <c r="L116" s="558"/>
      <c r="M116" s="558"/>
      <c r="N116" s="558"/>
      <c r="O116" s="558"/>
      <c r="P116" s="558"/>
    </row>
    <row r="117" spans="1:16" ht="15.75">
      <c r="A117" s="15"/>
      <c r="G117" s="558"/>
      <c r="H117" s="558"/>
      <c r="I117" s="558"/>
      <c r="J117" s="558"/>
      <c r="K117" s="558"/>
      <c r="L117" s="558"/>
      <c r="M117" s="558"/>
      <c r="N117" s="558"/>
      <c r="O117" s="558"/>
      <c r="P117" s="558"/>
    </row>
    <row r="118" spans="1:17" ht="24" thickBot="1">
      <c r="A118" s="180" t="s">
        <v>241</v>
      </c>
      <c r="G118" s="499"/>
      <c r="H118" s="499"/>
      <c r="I118" s="82" t="s">
        <v>390</v>
      </c>
      <c r="J118" s="499"/>
      <c r="K118" s="499"/>
      <c r="L118" s="499"/>
      <c r="M118" s="499"/>
      <c r="N118" s="82" t="s">
        <v>391</v>
      </c>
      <c r="O118" s="499"/>
      <c r="P118" s="499"/>
      <c r="Q118" s="560" t="str">
        <f>Q1</f>
        <v>MAY-2017</v>
      </c>
    </row>
    <row r="119" spans="1:17" ht="39.75" thickBot="1" thickTop="1">
      <c r="A119" s="549" t="s">
        <v>8</v>
      </c>
      <c r="B119" s="529" t="s">
        <v>9</v>
      </c>
      <c r="C119" s="530" t="s">
        <v>1</v>
      </c>
      <c r="D119" s="530" t="s">
        <v>2</v>
      </c>
      <c r="E119" s="530" t="s">
        <v>3</v>
      </c>
      <c r="F119" s="530" t="s">
        <v>10</v>
      </c>
      <c r="G119" s="528" t="str">
        <f>G5</f>
        <v>FINAL READING 01/06/2017</v>
      </c>
      <c r="H119" s="530" t="str">
        <f>H5</f>
        <v>INTIAL READING 01/05/2017</v>
      </c>
      <c r="I119" s="530" t="s">
        <v>4</v>
      </c>
      <c r="J119" s="530" t="s">
        <v>5</v>
      </c>
      <c r="K119" s="550" t="s">
        <v>6</v>
      </c>
      <c r="L119" s="528" t="str">
        <f>G5</f>
        <v>FINAL READING 01/06/2017</v>
      </c>
      <c r="M119" s="530" t="str">
        <f>H5</f>
        <v>INTIAL READING 01/05/2017</v>
      </c>
      <c r="N119" s="530" t="s">
        <v>4</v>
      </c>
      <c r="O119" s="530" t="s">
        <v>5</v>
      </c>
      <c r="P119" s="550" t="s">
        <v>6</v>
      </c>
      <c r="Q119" s="550" t="s">
        <v>307</v>
      </c>
    </row>
    <row r="120" spans="1:16" ht="8.25" customHeight="1" thickBot="1" thickTop="1">
      <c r="A120" s="13"/>
      <c r="B120" s="11"/>
      <c r="C120" s="10"/>
      <c r="D120" s="10"/>
      <c r="E120" s="10"/>
      <c r="F120" s="10"/>
      <c r="G120" s="558"/>
      <c r="H120" s="558"/>
      <c r="I120" s="558"/>
      <c r="J120" s="558"/>
      <c r="K120" s="558"/>
      <c r="L120" s="558"/>
      <c r="M120" s="558"/>
      <c r="N120" s="558"/>
      <c r="O120" s="558"/>
      <c r="P120" s="558"/>
    </row>
    <row r="121" spans="1:17" ht="15.75" customHeight="1" thickTop="1">
      <c r="A121" s="327"/>
      <c r="B121" s="328" t="s">
        <v>27</v>
      </c>
      <c r="C121" s="315"/>
      <c r="D121" s="309"/>
      <c r="E121" s="309"/>
      <c r="F121" s="309"/>
      <c r="G121" s="561"/>
      <c r="H121" s="562"/>
      <c r="I121" s="562"/>
      <c r="J121" s="562"/>
      <c r="K121" s="563"/>
      <c r="L121" s="561"/>
      <c r="M121" s="562"/>
      <c r="N121" s="562"/>
      <c r="O121" s="562"/>
      <c r="P121" s="563"/>
      <c r="Q121" s="557"/>
    </row>
    <row r="122" spans="1:17" ht="15.75" customHeight="1">
      <c r="A122" s="314">
        <v>1</v>
      </c>
      <c r="B122" s="335" t="s">
        <v>81</v>
      </c>
      <c r="C122" s="325">
        <v>5295192</v>
      </c>
      <c r="D122" s="317" t="s">
        <v>12</v>
      </c>
      <c r="E122" s="317" t="s">
        <v>339</v>
      </c>
      <c r="F122" s="325">
        <v>-100</v>
      </c>
      <c r="G122" s="331">
        <v>6688</v>
      </c>
      <c r="H122" s="332">
        <v>5611</v>
      </c>
      <c r="I122" s="332">
        <f>G122-H122</f>
        <v>1077</v>
      </c>
      <c r="J122" s="332">
        <f>$F122*I122</f>
        <v>-107700</v>
      </c>
      <c r="K122" s="333">
        <f>J122/1000000</f>
        <v>-0.1077</v>
      </c>
      <c r="L122" s="331">
        <v>30071</v>
      </c>
      <c r="M122" s="332">
        <v>29370</v>
      </c>
      <c r="N122" s="332">
        <f>L122-M122</f>
        <v>701</v>
      </c>
      <c r="O122" s="332">
        <f>$F122*N122</f>
        <v>-70100</v>
      </c>
      <c r="P122" s="333">
        <f>O122/1000000</f>
        <v>-0.0701</v>
      </c>
      <c r="Q122" s="459"/>
    </row>
    <row r="123" spans="1:17" ht="15.75" customHeight="1">
      <c r="A123" s="314"/>
      <c r="B123" s="335"/>
      <c r="C123" s="325"/>
      <c r="D123" s="317"/>
      <c r="E123" s="317"/>
      <c r="F123" s="325">
        <v>-100</v>
      </c>
      <c r="G123" s="331"/>
      <c r="H123" s="332"/>
      <c r="I123" s="332"/>
      <c r="J123" s="332"/>
      <c r="K123" s="333"/>
      <c r="L123" s="331">
        <v>13969</v>
      </c>
      <c r="M123" s="332">
        <v>11034</v>
      </c>
      <c r="N123" s="332">
        <f>L123-M123</f>
        <v>2935</v>
      </c>
      <c r="O123" s="332">
        <f>$F123*N123</f>
        <v>-293500</v>
      </c>
      <c r="P123" s="333">
        <f>O123/1000000</f>
        <v>-0.2935</v>
      </c>
      <c r="Q123" s="459"/>
    </row>
    <row r="124" spans="1:17" ht="16.5">
      <c r="A124" s="314"/>
      <c r="B124" s="336" t="s">
        <v>39</v>
      </c>
      <c r="C124" s="325"/>
      <c r="D124" s="339"/>
      <c r="E124" s="339"/>
      <c r="F124" s="325"/>
      <c r="G124" s="331"/>
      <c r="H124" s="332"/>
      <c r="I124" s="332"/>
      <c r="J124" s="332"/>
      <c r="K124" s="333"/>
      <c r="L124" s="331"/>
      <c r="M124" s="332"/>
      <c r="N124" s="332"/>
      <c r="O124" s="332"/>
      <c r="P124" s="333"/>
      <c r="Q124" s="459"/>
    </row>
    <row r="125" spans="1:17" ht="16.5">
      <c r="A125" s="314">
        <v>2</v>
      </c>
      <c r="B125" s="335" t="s">
        <v>40</v>
      </c>
      <c r="C125" s="325">
        <v>5128435</v>
      </c>
      <c r="D125" s="338" t="s">
        <v>12</v>
      </c>
      <c r="E125" s="317" t="s">
        <v>339</v>
      </c>
      <c r="F125" s="325">
        <v>-800</v>
      </c>
      <c r="G125" s="331">
        <v>2</v>
      </c>
      <c r="H125" s="332">
        <v>7</v>
      </c>
      <c r="I125" s="332">
        <f>G125-H125</f>
        <v>-5</v>
      </c>
      <c r="J125" s="332">
        <f>$F125*I125</f>
        <v>4000</v>
      </c>
      <c r="K125" s="333">
        <f>J125/1000000</f>
        <v>0.004</v>
      </c>
      <c r="L125" s="331">
        <v>443</v>
      </c>
      <c r="M125" s="332">
        <v>65</v>
      </c>
      <c r="N125" s="332">
        <f>L125-M125</f>
        <v>378</v>
      </c>
      <c r="O125" s="332">
        <f>$F125*N125</f>
        <v>-302400</v>
      </c>
      <c r="P125" s="333">
        <f>O125/1000000</f>
        <v>-0.3024</v>
      </c>
      <c r="Q125" s="459"/>
    </row>
    <row r="126" spans="1:17" ht="15.75" customHeight="1">
      <c r="A126" s="314"/>
      <c r="B126" s="336" t="s">
        <v>18</v>
      </c>
      <c r="C126" s="325"/>
      <c r="D126" s="338"/>
      <c r="E126" s="317"/>
      <c r="F126" s="325"/>
      <c r="G126" s="331"/>
      <c r="H126" s="332"/>
      <c r="I126" s="332"/>
      <c r="J126" s="332"/>
      <c r="K126" s="333"/>
      <c r="L126" s="331"/>
      <c r="M126" s="332"/>
      <c r="N126" s="332"/>
      <c r="O126" s="332"/>
      <c r="P126" s="333"/>
      <c r="Q126" s="459"/>
    </row>
    <row r="127" spans="1:17" ht="16.5">
      <c r="A127" s="314">
        <v>3</v>
      </c>
      <c r="B127" s="335" t="s">
        <v>19</v>
      </c>
      <c r="C127" s="325">
        <v>4864875</v>
      </c>
      <c r="D127" s="338" t="s">
        <v>12</v>
      </c>
      <c r="E127" s="317" t="s">
        <v>339</v>
      </c>
      <c r="F127" s="325">
        <v>-1000</v>
      </c>
      <c r="G127" s="331">
        <v>999983</v>
      </c>
      <c r="H127" s="332">
        <v>1000000</v>
      </c>
      <c r="I127" s="332">
        <f>G127-H127</f>
        <v>-17</v>
      </c>
      <c r="J127" s="332">
        <f aca="true" t="shared" si="24" ref="J127:J132">$F127*I127</f>
        <v>17000</v>
      </c>
      <c r="K127" s="333">
        <f aca="true" t="shared" si="25" ref="K127:K132">J127/1000000</f>
        <v>0.017</v>
      </c>
      <c r="L127" s="331">
        <v>98</v>
      </c>
      <c r="M127" s="332">
        <v>0</v>
      </c>
      <c r="N127" s="332">
        <f>L127-M127</f>
        <v>98</v>
      </c>
      <c r="O127" s="332">
        <f aca="true" t="shared" si="26" ref="O127:O132">$F127*N127</f>
        <v>-98000</v>
      </c>
      <c r="P127" s="333">
        <f aca="true" t="shared" si="27" ref="P127:P132">O127/1000000</f>
        <v>-0.098</v>
      </c>
      <c r="Q127" s="742" t="s">
        <v>450</v>
      </c>
    </row>
    <row r="128" spans="1:17" ht="16.5">
      <c r="A128" s="314">
        <v>4</v>
      </c>
      <c r="B128" s="335" t="s">
        <v>20</v>
      </c>
      <c r="C128" s="325">
        <v>4865144</v>
      </c>
      <c r="D128" s="338" t="s">
        <v>12</v>
      </c>
      <c r="E128" s="317" t="s">
        <v>339</v>
      </c>
      <c r="F128" s="325">
        <v>-1000</v>
      </c>
      <c r="G128" s="331">
        <v>86947</v>
      </c>
      <c r="H128" s="332">
        <v>86864</v>
      </c>
      <c r="I128" s="332">
        <f>G128-H128</f>
        <v>83</v>
      </c>
      <c r="J128" s="332">
        <f>$F128*I128</f>
        <v>-83000</v>
      </c>
      <c r="K128" s="333">
        <f>J128/1000000</f>
        <v>-0.083</v>
      </c>
      <c r="L128" s="331">
        <v>123758</v>
      </c>
      <c r="M128" s="332">
        <v>123655</v>
      </c>
      <c r="N128" s="332">
        <f>L128-M128</f>
        <v>103</v>
      </c>
      <c r="O128" s="332">
        <f>$F128*N128</f>
        <v>-103000</v>
      </c>
      <c r="P128" s="333">
        <f>O128/1000000</f>
        <v>-0.103</v>
      </c>
      <c r="Q128" s="459"/>
    </row>
    <row r="129" spans="1:17" ht="16.5">
      <c r="A129" s="564"/>
      <c r="B129" s="565" t="s">
        <v>47</v>
      </c>
      <c r="C129" s="313"/>
      <c r="D129" s="317"/>
      <c r="E129" s="317"/>
      <c r="F129" s="566"/>
      <c r="G129" s="567"/>
      <c r="H129" s="568"/>
      <c r="I129" s="332"/>
      <c r="J129" s="332"/>
      <c r="K129" s="333"/>
      <c r="L129" s="567"/>
      <c r="M129" s="568"/>
      <c r="N129" s="332"/>
      <c r="O129" s="332"/>
      <c r="P129" s="333"/>
      <c r="Q129" s="459"/>
    </row>
    <row r="130" spans="1:17" ht="16.5">
      <c r="A130" s="314">
        <v>5</v>
      </c>
      <c r="B130" s="503" t="s">
        <v>48</v>
      </c>
      <c r="C130" s="325">
        <v>5295128</v>
      </c>
      <c r="D130" s="339" t="s">
        <v>12</v>
      </c>
      <c r="E130" s="317" t="s">
        <v>339</v>
      </c>
      <c r="F130" s="325">
        <v>-50</v>
      </c>
      <c r="G130" s="331">
        <v>969357</v>
      </c>
      <c r="H130" s="332">
        <v>969505</v>
      </c>
      <c r="I130" s="332">
        <f>G130-H130</f>
        <v>-148</v>
      </c>
      <c r="J130" s="332">
        <f t="shared" si="24"/>
        <v>7400</v>
      </c>
      <c r="K130" s="333">
        <f t="shared" si="25"/>
        <v>0.0074</v>
      </c>
      <c r="L130" s="331">
        <v>1765</v>
      </c>
      <c r="M130" s="332">
        <v>1796</v>
      </c>
      <c r="N130" s="332">
        <f>L130-M130</f>
        <v>-31</v>
      </c>
      <c r="O130" s="332">
        <f t="shared" si="26"/>
        <v>1550</v>
      </c>
      <c r="P130" s="333">
        <f t="shared" si="27"/>
        <v>0.00155</v>
      </c>
      <c r="Q130" s="494"/>
    </row>
    <row r="131" spans="1:17" ht="16.5">
      <c r="A131" s="314"/>
      <c r="B131" s="337" t="s">
        <v>49</v>
      </c>
      <c r="C131" s="325"/>
      <c r="D131" s="338"/>
      <c r="E131" s="317"/>
      <c r="F131" s="325"/>
      <c r="G131" s="331"/>
      <c r="H131" s="332"/>
      <c r="I131" s="332"/>
      <c r="J131" s="332"/>
      <c r="K131" s="333"/>
      <c r="L131" s="331"/>
      <c r="M131" s="332"/>
      <c r="N131" s="332"/>
      <c r="O131" s="332"/>
      <c r="P131" s="333"/>
      <c r="Q131" s="459"/>
    </row>
    <row r="132" spans="1:17" ht="16.5">
      <c r="A132" s="314">
        <v>6</v>
      </c>
      <c r="B132" s="514" t="s">
        <v>342</v>
      </c>
      <c r="C132" s="325">
        <v>4865174</v>
      </c>
      <c r="D132" s="339" t="s">
        <v>12</v>
      </c>
      <c r="E132" s="317" t="s">
        <v>339</v>
      </c>
      <c r="F132" s="325">
        <v>-1000</v>
      </c>
      <c r="G132" s="331">
        <v>0</v>
      </c>
      <c r="H132" s="332">
        <v>0</v>
      </c>
      <c r="I132" s="332">
        <f>G132-H132</f>
        <v>0</v>
      </c>
      <c r="J132" s="332">
        <f t="shared" si="24"/>
        <v>0</v>
      </c>
      <c r="K132" s="333">
        <f t="shared" si="25"/>
        <v>0</v>
      </c>
      <c r="L132" s="331">
        <v>13</v>
      </c>
      <c r="M132" s="332">
        <v>2</v>
      </c>
      <c r="N132" s="332">
        <f>L132-M132</f>
        <v>11</v>
      </c>
      <c r="O132" s="332">
        <f t="shared" si="26"/>
        <v>-11000</v>
      </c>
      <c r="P132" s="333">
        <f t="shared" si="27"/>
        <v>-0.011</v>
      </c>
      <c r="Q132" s="491"/>
    </row>
    <row r="133" spans="1:17" ht="16.5">
      <c r="A133" s="314"/>
      <c r="B133" s="336" t="s">
        <v>35</v>
      </c>
      <c r="C133" s="325"/>
      <c r="D133" s="339"/>
      <c r="E133" s="317"/>
      <c r="F133" s="325"/>
      <c r="G133" s="331"/>
      <c r="H133" s="332"/>
      <c r="I133" s="332"/>
      <c r="J133" s="332"/>
      <c r="K133" s="333"/>
      <c r="L133" s="331"/>
      <c r="M133" s="332"/>
      <c r="N133" s="332"/>
      <c r="O133" s="332"/>
      <c r="P133" s="333"/>
      <c r="Q133" s="459"/>
    </row>
    <row r="134" spans="1:17" ht="16.5">
      <c r="A134" s="314">
        <v>7</v>
      </c>
      <c r="B134" s="335" t="s">
        <v>355</v>
      </c>
      <c r="C134" s="325">
        <v>5128439</v>
      </c>
      <c r="D134" s="338" t="s">
        <v>12</v>
      </c>
      <c r="E134" s="317" t="s">
        <v>339</v>
      </c>
      <c r="F134" s="325">
        <v>-800</v>
      </c>
      <c r="G134" s="331">
        <v>987798</v>
      </c>
      <c r="H134" s="332">
        <v>988162</v>
      </c>
      <c r="I134" s="332">
        <f>G134-H134</f>
        <v>-364</v>
      </c>
      <c r="J134" s="332">
        <f>$F134*I134</f>
        <v>291200</v>
      </c>
      <c r="K134" s="333">
        <f>J134/1000000</f>
        <v>0.2912</v>
      </c>
      <c r="L134" s="331">
        <v>999414</v>
      </c>
      <c r="M134" s="332">
        <v>999579</v>
      </c>
      <c r="N134" s="332">
        <f>L134-M134</f>
        <v>-165</v>
      </c>
      <c r="O134" s="332">
        <f>$F134*N134</f>
        <v>132000</v>
      </c>
      <c r="P134" s="333">
        <f>O134/1000000</f>
        <v>0.132</v>
      </c>
      <c r="Q134" s="459"/>
    </row>
    <row r="135" spans="1:17" ht="16.5">
      <c r="A135" s="314"/>
      <c r="B135" s="337" t="s">
        <v>378</v>
      </c>
      <c r="C135" s="325"/>
      <c r="D135" s="338"/>
      <c r="E135" s="317"/>
      <c r="F135" s="325"/>
      <c r="G135" s="331"/>
      <c r="H135" s="332"/>
      <c r="I135" s="332"/>
      <c r="J135" s="332"/>
      <c r="K135" s="333"/>
      <c r="L135" s="331"/>
      <c r="M135" s="332"/>
      <c r="N135" s="332"/>
      <c r="O135" s="332"/>
      <c r="P135" s="333"/>
      <c r="Q135" s="459"/>
    </row>
    <row r="136" spans="1:17" ht="18">
      <c r="A136" s="314">
        <v>8</v>
      </c>
      <c r="B136" s="732" t="s">
        <v>383</v>
      </c>
      <c r="C136" s="302">
        <v>5128407</v>
      </c>
      <c r="D136" s="120" t="s">
        <v>12</v>
      </c>
      <c r="E136" s="96" t="s">
        <v>339</v>
      </c>
      <c r="F136" s="407">
        <v>2000</v>
      </c>
      <c r="G136" s="331">
        <v>999427</v>
      </c>
      <c r="H136" s="332">
        <v>999427</v>
      </c>
      <c r="I136" s="312">
        <f>G136-H136</f>
        <v>0</v>
      </c>
      <c r="J136" s="312">
        <f>$F136*I136</f>
        <v>0</v>
      </c>
      <c r="K136" s="312">
        <f>J136/1000000</f>
        <v>0</v>
      </c>
      <c r="L136" s="331">
        <v>30</v>
      </c>
      <c r="M136" s="332">
        <v>30</v>
      </c>
      <c r="N136" s="312">
        <f>L136-M136</f>
        <v>0</v>
      </c>
      <c r="O136" s="312">
        <f>$F136*N136</f>
        <v>0</v>
      </c>
      <c r="P136" s="312">
        <f>O136/1000000</f>
        <v>0</v>
      </c>
      <c r="Q136" s="460"/>
    </row>
    <row r="137" spans="1:17" ht="13.5" thickBot="1">
      <c r="A137" s="46"/>
      <c r="B137" s="133"/>
      <c r="C137" s="47"/>
      <c r="D137" s="90"/>
      <c r="E137" s="134"/>
      <c r="F137" s="90"/>
      <c r="G137" s="104"/>
      <c r="H137" s="105"/>
      <c r="I137" s="105"/>
      <c r="J137" s="105"/>
      <c r="K137" s="109"/>
      <c r="L137" s="104"/>
      <c r="M137" s="105"/>
      <c r="N137" s="105"/>
      <c r="O137" s="105"/>
      <c r="P137" s="109"/>
      <c r="Q137" s="569"/>
    </row>
    <row r="138" ht="13.5" thickTop="1"/>
    <row r="139" spans="2:16" ht="18">
      <c r="B139" s="306" t="s">
        <v>308</v>
      </c>
      <c r="K139" s="150">
        <f>SUM(K122:K137)</f>
        <v>0.1289</v>
      </c>
      <c r="P139" s="150">
        <f>SUM(P122:P137)</f>
        <v>-0.7444499999999998</v>
      </c>
    </row>
    <row r="140" spans="11:16" ht="15.75">
      <c r="K140" s="87"/>
      <c r="P140" s="87"/>
    </row>
    <row r="141" spans="11:16" ht="15.75">
      <c r="K141" s="87"/>
      <c r="P141" s="87"/>
    </row>
    <row r="142" spans="11:16" ht="15.75">
      <c r="K142" s="87"/>
      <c r="P142" s="87"/>
    </row>
    <row r="143" spans="11:16" ht="15.75">
      <c r="K143" s="87"/>
      <c r="P143" s="87"/>
    </row>
    <row r="144" spans="11:16" ht="15.75">
      <c r="K144" s="87"/>
      <c r="P144" s="87"/>
    </row>
    <row r="145" ht="13.5" thickBot="1"/>
    <row r="146" spans="1:17" ht="31.5" customHeight="1">
      <c r="A146" s="136" t="s">
        <v>244</v>
      </c>
      <c r="B146" s="137"/>
      <c r="C146" s="137"/>
      <c r="D146" s="138"/>
      <c r="E146" s="139"/>
      <c r="F146" s="138"/>
      <c r="G146" s="138"/>
      <c r="H146" s="137"/>
      <c r="I146" s="140"/>
      <c r="J146" s="141"/>
      <c r="K146" s="142"/>
      <c r="L146" s="570"/>
      <c r="M146" s="570"/>
      <c r="N146" s="570"/>
      <c r="O146" s="570"/>
      <c r="P146" s="570"/>
      <c r="Q146" s="571"/>
    </row>
    <row r="147" spans="1:17" ht="28.5" customHeight="1">
      <c r="A147" s="143" t="s">
        <v>303</v>
      </c>
      <c r="B147" s="84"/>
      <c r="C147" s="84"/>
      <c r="D147" s="84"/>
      <c r="E147" s="85"/>
      <c r="F147" s="84"/>
      <c r="G147" s="84"/>
      <c r="H147" s="84"/>
      <c r="I147" s="86"/>
      <c r="J147" s="84"/>
      <c r="K147" s="135">
        <f>K111</f>
        <v>-0.35178727333333315</v>
      </c>
      <c r="L147" s="499"/>
      <c r="M147" s="499"/>
      <c r="N147" s="499"/>
      <c r="O147" s="499"/>
      <c r="P147" s="135">
        <f>P111</f>
        <v>3.474526066666667</v>
      </c>
      <c r="Q147" s="572"/>
    </row>
    <row r="148" spans="1:17" ht="28.5" customHeight="1">
      <c r="A148" s="143" t="s">
        <v>304</v>
      </c>
      <c r="B148" s="84"/>
      <c r="C148" s="84"/>
      <c r="D148" s="84"/>
      <c r="E148" s="85"/>
      <c r="F148" s="84"/>
      <c r="G148" s="84"/>
      <c r="H148" s="84"/>
      <c r="I148" s="86"/>
      <c r="J148" s="84"/>
      <c r="K148" s="135">
        <f>K139</f>
        <v>0.1289</v>
      </c>
      <c r="L148" s="499"/>
      <c r="M148" s="499"/>
      <c r="N148" s="499"/>
      <c r="O148" s="499"/>
      <c r="P148" s="135">
        <f>P139</f>
        <v>-0.7444499999999998</v>
      </c>
      <c r="Q148" s="572"/>
    </row>
    <row r="149" spans="1:17" ht="28.5" customHeight="1">
      <c r="A149" s="143" t="s">
        <v>245</v>
      </c>
      <c r="B149" s="84"/>
      <c r="C149" s="84"/>
      <c r="D149" s="84"/>
      <c r="E149" s="85"/>
      <c r="F149" s="84"/>
      <c r="G149" s="84"/>
      <c r="H149" s="84"/>
      <c r="I149" s="86"/>
      <c r="J149" s="84"/>
      <c r="K149" s="135">
        <f>'ROHTAK ROAD'!K44</f>
        <v>0.383425</v>
      </c>
      <c r="L149" s="499"/>
      <c r="M149" s="499"/>
      <c r="N149" s="499"/>
      <c r="O149" s="499"/>
      <c r="P149" s="135">
        <f>'ROHTAK ROAD'!P44</f>
        <v>0.18182499999999996</v>
      </c>
      <c r="Q149" s="572"/>
    </row>
    <row r="150" spans="1:17" ht="27.75" customHeight="1" thickBot="1">
      <c r="A150" s="145" t="s">
        <v>246</v>
      </c>
      <c r="B150" s="144"/>
      <c r="C150" s="144"/>
      <c r="D150" s="144"/>
      <c r="E150" s="144"/>
      <c r="F150" s="144"/>
      <c r="G150" s="144"/>
      <c r="H150" s="144"/>
      <c r="I150" s="144"/>
      <c r="J150" s="144"/>
      <c r="K150" s="415">
        <f>SUM(K147:K149)</f>
        <v>0.16053772666666685</v>
      </c>
      <c r="L150" s="573"/>
      <c r="M150" s="573"/>
      <c r="N150" s="573"/>
      <c r="O150" s="573"/>
      <c r="P150" s="415">
        <f>SUM(P147:P149)</f>
        <v>2.911901066666667</v>
      </c>
      <c r="Q150" s="574"/>
    </row>
    <row r="154" ht="13.5" thickBot="1">
      <c r="A154" s="236"/>
    </row>
    <row r="155" spans="1:17" ht="12.75">
      <c r="A155" s="575"/>
      <c r="B155" s="576"/>
      <c r="C155" s="576"/>
      <c r="D155" s="576"/>
      <c r="E155" s="576"/>
      <c r="F155" s="576"/>
      <c r="G155" s="576"/>
      <c r="H155" s="570"/>
      <c r="I155" s="570"/>
      <c r="J155" s="570"/>
      <c r="K155" s="570"/>
      <c r="L155" s="570"/>
      <c r="M155" s="570"/>
      <c r="N155" s="570"/>
      <c r="O155" s="570"/>
      <c r="P155" s="570"/>
      <c r="Q155" s="571"/>
    </row>
    <row r="156" spans="1:17" ht="23.25">
      <c r="A156" s="577" t="s">
        <v>325</v>
      </c>
      <c r="B156" s="578"/>
      <c r="C156" s="578"/>
      <c r="D156" s="578"/>
      <c r="E156" s="578"/>
      <c r="F156" s="578"/>
      <c r="G156" s="578"/>
      <c r="H156" s="499"/>
      <c r="I156" s="499"/>
      <c r="J156" s="499"/>
      <c r="K156" s="499"/>
      <c r="L156" s="499"/>
      <c r="M156" s="499"/>
      <c r="N156" s="499"/>
      <c r="O156" s="499"/>
      <c r="P156" s="499"/>
      <c r="Q156" s="572"/>
    </row>
    <row r="157" spans="1:17" ht="12.75">
      <c r="A157" s="579"/>
      <c r="B157" s="578"/>
      <c r="C157" s="578"/>
      <c r="D157" s="578"/>
      <c r="E157" s="578"/>
      <c r="F157" s="578"/>
      <c r="G157" s="578"/>
      <c r="H157" s="499"/>
      <c r="I157" s="499"/>
      <c r="J157" s="499"/>
      <c r="K157" s="499"/>
      <c r="L157" s="499"/>
      <c r="M157" s="499"/>
      <c r="N157" s="499"/>
      <c r="O157" s="499"/>
      <c r="P157" s="499"/>
      <c r="Q157" s="572"/>
    </row>
    <row r="158" spans="1:17" ht="15.75">
      <c r="A158" s="580"/>
      <c r="B158" s="581"/>
      <c r="C158" s="581"/>
      <c r="D158" s="581"/>
      <c r="E158" s="581"/>
      <c r="F158" s="581"/>
      <c r="G158" s="581"/>
      <c r="H158" s="499"/>
      <c r="I158" s="499"/>
      <c r="J158" s="499"/>
      <c r="K158" s="582" t="s">
        <v>337</v>
      </c>
      <c r="L158" s="499"/>
      <c r="M158" s="499"/>
      <c r="N158" s="499"/>
      <c r="O158" s="499"/>
      <c r="P158" s="582" t="s">
        <v>338</v>
      </c>
      <c r="Q158" s="572"/>
    </row>
    <row r="159" spans="1:17" ht="12.75">
      <c r="A159" s="583"/>
      <c r="B159" s="96"/>
      <c r="C159" s="96"/>
      <c r="D159" s="96"/>
      <c r="E159" s="96"/>
      <c r="F159" s="96"/>
      <c r="G159" s="96"/>
      <c r="H159" s="499"/>
      <c r="I159" s="499"/>
      <c r="J159" s="499"/>
      <c r="K159" s="499"/>
      <c r="L159" s="499"/>
      <c r="M159" s="499"/>
      <c r="N159" s="499"/>
      <c r="O159" s="499"/>
      <c r="P159" s="499"/>
      <c r="Q159" s="572"/>
    </row>
    <row r="160" spans="1:17" ht="12.75">
      <c r="A160" s="583"/>
      <c r="B160" s="96"/>
      <c r="C160" s="96"/>
      <c r="D160" s="96"/>
      <c r="E160" s="96"/>
      <c r="F160" s="96"/>
      <c r="G160" s="96"/>
      <c r="H160" s="499"/>
      <c r="I160" s="499"/>
      <c r="J160" s="499"/>
      <c r="K160" s="499"/>
      <c r="L160" s="499"/>
      <c r="M160" s="499"/>
      <c r="N160" s="499"/>
      <c r="O160" s="499"/>
      <c r="P160" s="499"/>
      <c r="Q160" s="572"/>
    </row>
    <row r="161" spans="1:17" ht="24.75" customHeight="1">
      <c r="A161" s="584" t="s">
        <v>328</v>
      </c>
      <c r="B161" s="585"/>
      <c r="C161" s="585"/>
      <c r="D161" s="586"/>
      <c r="E161" s="586"/>
      <c r="F161" s="587"/>
      <c r="G161" s="586"/>
      <c r="H161" s="499"/>
      <c r="I161" s="499"/>
      <c r="J161" s="499"/>
      <c r="K161" s="588">
        <f>K150</f>
        <v>0.16053772666666685</v>
      </c>
      <c r="L161" s="586" t="s">
        <v>326</v>
      </c>
      <c r="M161" s="499"/>
      <c r="N161" s="499"/>
      <c r="O161" s="499"/>
      <c r="P161" s="588">
        <f>P150</f>
        <v>2.911901066666667</v>
      </c>
      <c r="Q161" s="589" t="s">
        <v>326</v>
      </c>
    </row>
    <row r="162" spans="1:17" ht="15">
      <c r="A162" s="590"/>
      <c r="B162" s="591"/>
      <c r="C162" s="591"/>
      <c r="D162" s="578"/>
      <c r="E162" s="578"/>
      <c r="F162" s="592"/>
      <c r="G162" s="578"/>
      <c r="H162" s="499"/>
      <c r="I162" s="499"/>
      <c r="J162" s="499"/>
      <c r="K162" s="568"/>
      <c r="L162" s="578"/>
      <c r="M162" s="499"/>
      <c r="N162" s="499"/>
      <c r="O162" s="499"/>
      <c r="P162" s="568"/>
      <c r="Q162" s="593"/>
    </row>
    <row r="163" spans="1:17" ht="22.5" customHeight="1">
      <c r="A163" s="594" t="s">
        <v>327</v>
      </c>
      <c r="B163" s="45"/>
      <c r="C163" s="45"/>
      <c r="D163" s="578"/>
      <c r="E163" s="578"/>
      <c r="F163" s="595"/>
      <c r="G163" s="586"/>
      <c r="H163" s="499"/>
      <c r="I163" s="499"/>
      <c r="J163" s="499"/>
      <c r="K163" s="588">
        <f>'STEPPED UP GENCO'!K38</f>
        <v>0.25406288175</v>
      </c>
      <c r="L163" s="586" t="s">
        <v>326</v>
      </c>
      <c r="M163" s="499"/>
      <c r="N163" s="499"/>
      <c r="O163" s="499"/>
      <c r="P163" s="588">
        <f>'STEPPED UP GENCO'!P38</f>
        <v>-0.41669359037500003</v>
      </c>
      <c r="Q163" s="589" t="s">
        <v>326</v>
      </c>
    </row>
    <row r="164" spans="1:17" ht="12.75">
      <c r="A164" s="596"/>
      <c r="B164" s="499"/>
      <c r="C164" s="499"/>
      <c r="D164" s="499"/>
      <c r="E164" s="499"/>
      <c r="F164" s="499"/>
      <c r="G164" s="499"/>
      <c r="H164" s="499"/>
      <c r="I164" s="499"/>
      <c r="J164" s="499"/>
      <c r="K164" s="499"/>
      <c r="L164" s="499"/>
      <c r="M164" s="499"/>
      <c r="N164" s="499"/>
      <c r="O164" s="499"/>
      <c r="P164" s="499"/>
      <c r="Q164" s="572"/>
    </row>
    <row r="165" spans="1:17" ht="12.75">
      <c r="A165" s="596"/>
      <c r="B165" s="499"/>
      <c r="C165" s="499"/>
      <c r="D165" s="499"/>
      <c r="E165" s="499"/>
      <c r="F165" s="499"/>
      <c r="G165" s="499"/>
      <c r="H165" s="499"/>
      <c r="I165" s="499"/>
      <c r="J165" s="499"/>
      <c r="K165" s="499"/>
      <c r="L165" s="499"/>
      <c r="M165" s="499"/>
      <c r="N165" s="499"/>
      <c r="O165" s="499"/>
      <c r="P165" s="499"/>
      <c r="Q165" s="572"/>
    </row>
    <row r="166" spans="1:17" ht="12.75">
      <c r="A166" s="596"/>
      <c r="B166" s="499"/>
      <c r="C166" s="499"/>
      <c r="D166" s="499"/>
      <c r="E166" s="499"/>
      <c r="F166" s="499"/>
      <c r="G166" s="499"/>
      <c r="H166" s="499"/>
      <c r="I166" s="499"/>
      <c r="J166" s="499"/>
      <c r="K166" s="499"/>
      <c r="L166" s="499"/>
      <c r="M166" s="499"/>
      <c r="N166" s="499"/>
      <c r="O166" s="499"/>
      <c r="P166" s="499"/>
      <c r="Q166" s="572"/>
    </row>
    <row r="167" spans="1:17" ht="21" thickBot="1">
      <c r="A167" s="597"/>
      <c r="B167" s="573"/>
      <c r="C167" s="573"/>
      <c r="D167" s="573"/>
      <c r="E167" s="573"/>
      <c r="F167" s="573"/>
      <c r="G167" s="573"/>
      <c r="H167" s="598"/>
      <c r="I167" s="598"/>
      <c r="J167" s="599" t="s">
        <v>329</v>
      </c>
      <c r="K167" s="600">
        <f>SUM(K161:K166)</f>
        <v>0.4146006084166669</v>
      </c>
      <c r="L167" s="598" t="s">
        <v>326</v>
      </c>
      <c r="M167" s="601"/>
      <c r="N167" s="573"/>
      <c r="O167" s="573"/>
      <c r="P167" s="600">
        <f>SUM(P161:P166)</f>
        <v>2.495207476291667</v>
      </c>
      <c r="Q167" s="602" t="s">
        <v>326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2" max="16" man="1"/>
    <brk id="11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view="pageBreakPreview" zoomScale="82" zoomScaleNormal="85" zoomScaleSheetLayoutView="82" zoomScalePageLayoutView="0" workbookViewId="0" topLeftCell="A151">
      <selection activeCell="L56" sqref="L5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79" customFormat="1" ht="13.5" customHeight="1">
      <c r="A1" s="149" t="s">
        <v>238</v>
      </c>
    </row>
    <row r="2" spans="1:18" s="179" customFormat="1" ht="13.5" customHeight="1">
      <c r="A2" s="751" t="s">
        <v>239</v>
      </c>
      <c r="K2" s="694"/>
      <c r="Q2" s="752" t="str">
        <f>NDPL!$Q$1</f>
        <v>MAY-2017</v>
      </c>
      <c r="R2" s="752"/>
    </row>
    <row r="3" s="179" customFormat="1" ht="13.5" customHeight="1">
      <c r="A3" s="88" t="s">
        <v>85</v>
      </c>
    </row>
    <row r="4" spans="1:16" ht="16.5" customHeight="1" thickBot="1">
      <c r="A4" s="88" t="s">
        <v>247</v>
      </c>
      <c r="G4" s="18"/>
      <c r="H4" s="18"/>
      <c r="I4" s="48" t="s">
        <v>7</v>
      </c>
      <c r="J4" s="18"/>
      <c r="K4" s="18"/>
      <c r="L4" s="18"/>
      <c r="M4" s="18"/>
      <c r="N4" s="48" t="s">
        <v>391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01/06/2017</v>
      </c>
      <c r="H5" s="33" t="str">
        <f>NDPL!H5</f>
        <v>INTIAL READING 01/05/2017</v>
      </c>
      <c r="I5" s="33" t="s">
        <v>4</v>
      </c>
      <c r="J5" s="33" t="s">
        <v>5</v>
      </c>
      <c r="K5" s="33" t="s">
        <v>6</v>
      </c>
      <c r="L5" s="35" t="str">
        <f>NDPL!G5</f>
        <v>FINAL READING 01/06/2017</v>
      </c>
      <c r="M5" s="33" t="str">
        <f>NDPL!H5</f>
        <v>INTIAL READING 01/05/2017</v>
      </c>
      <c r="N5" s="33" t="s">
        <v>4</v>
      </c>
      <c r="O5" s="33" t="s">
        <v>5</v>
      </c>
      <c r="P5" s="33" t="s">
        <v>6</v>
      </c>
      <c r="Q5" s="175" t="s">
        <v>307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49"/>
      <c r="B7" s="350" t="s">
        <v>142</v>
      </c>
      <c r="C7" s="340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46"/>
    </row>
    <row r="8" spans="1:17" s="455" customFormat="1" ht="15.75" customHeight="1">
      <c r="A8" s="351">
        <v>1</v>
      </c>
      <c r="B8" s="352" t="s">
        <v>86</v>
      </c>
      <c r="C8" s="355">
        <v>4865110</v>
      </c>
      <c r="D8" s="40" t="s">
        <v>12</v>
      </c>
      <c r="E8" s="41" t="s">
        <v>339</v>
      </c>
      <c r="F8" s="361">
        <v>100</v>
      </c>
      <c r="G8" s="331">
        <v>13513</v>
      </c>
      <c r="H8" s="268">
        <v>13606</v>
      </c>
      <c r="I8" s="268">
        <f aca="true" t="shared" si="0" ref="I8:I13">G8-H8</f>
        <v>-93</v>
      </c>
      <c r="J8" s="268">
        <f aca="true" t="shared" si="1" ref="J8:J14">$F8*I8</f>
        <v>-9300</v>
      </c>
      <c r="K8" s="268">
        <f aca="true" t="shared" si="2" ref="K8:K14">J8/1000000</f>
        <v>-0.0093</v>
      </c>
      <c r="L8" s="331">
        <v>1000285</v>
      </c>
      <c r="M8" s="268">
        <v>998736</v>
      </c>
      <c r="N8" s="268">
        <f aca="true" t="shared" si="3" ref="N8:N13">L8-M8</f>
        <v>1549</v>
      </c>
      <c r="O8" s="268">
        <f aca="true" t="shared" si="4" ref="O8:O14">$F8*N8</f>
        <v>154900</v>
      </c>
      <c r="P8" s="268">
        <f aca="true" t="shared" si="5" ref="P8:P14">O8/1000000</f>
        <v>0.1549</v>
      </c>
      <c r="Q8" s="459"/>
    </row>
    <row r="9" spans="1:17" s="455" customFormat="1" ht="15.75" customHeight="1">
      <c r="A9" s="351">
        <v>2</v>
      </c>
      <c r="B9" s="352" t="s">
        <v>87</v>
      </c>
      <c r="C9" s="355">
        <v>4865080</v>
      </c>
      <c r="D9" s="40" t="s">
        <v>12</v>
      </c>
      <c r="E9" s="41" t="s">
        <v>339</v>
      </c>
      <c r="F9" s="361">
        <v>300</v>
      </c>
      <c r="G9" s="331">
        <v>8221</v>
      </c>
      <c r="H9" s="268">
        <v>8234</v>
      </c>
      <c r="I9" s="268">
        <f t="shared" si="0"/>
        <v>-13</v>
      </c>
      <c r="J9" s="268">
        <f t="shared" si="1"/>
        <v>-3900</v>
      </c>
      <c r="K9" s="268">
        <f t="shared" si="2"/>
        <v>-0.0039</v>
      </c>
      <c r="L9" s="331">
        <v>5697</v>
      </c>
      <c r="M9" s="268">
        <v>4356</v>
      </c>
      <c r="N9" s="268">
        <f t="shared" si="3"/>
        <v>1341</v>
      </c>
      <c r="O9" s="268">
        <f t="shared" si="4"/>
        <v>402300</v>
      </c>
      <c r="P9" s="268">
        <f t="shared" si="5"/>
        <v>0.4023</v>
      </c>
      <c r="Q9" s="471"/>
    </row>
    <row r="10" spans="1:17" s="455" customFormat="1" ht="15.75" customHeight="1">
      <c r="A10" s="351">
        <v>3</v>
      </c>
      <c r="B10" s="352" t="s">
        <v>88</v>
      </c>
      <c r="C10" s="355">
        <v>5295197</v>
      </c>
      <c r="D10" s="40" t="s">
        <v>12</v>
      </c>
      <c r="E10" s="41" t="s">
        <v>339</v>
      </c>
      <c r="F10" s="361">
        <v>75</v>
      </c>
      <c r="G10" s="331">
        <v>24504</v>
      </c>
      <c r="H10" s="268">
        <v>24552</v>
      </c>
      <c r="I10" s="268">
        <f>G10-H10</f>
        <v>-48</v>
      </c>
      <c r="J10" s="268">
        <f>$F10*I10</f>
        <v>-3600</v>
      </c>
      <c r="K10" s="268">
        <f>J10/1000000</f>
        <v>-0.0036</v>
      </c>
      <c r="L10" s="331">
        <v>51555</v>
      </c>
      <c r="M10" s="268">
        <v>47185</v>
      </c>
      <c r="N10" s="268">
        <f>L10-M10</f>
        <v>4370</v>
      </c>
      <c r="O10" s="268">
        <f>$F10*N10</f>
        <v>327750</v>
      </c>
      <c r="P10" s="268">
        <f>O10/1000000</f>
        <v>0.32775</v>
      </c>
      <c r="Q10" s="459"/>
    </row>
    <row r="11" spans="1:17" s="455" customFormat="1" ht="15.75" customHeight="1">
      <c r="A11" s="351">
        <v>4</v>
      </c>
      <c r="B11" s="352" t="s">
        <v>89</v>
      </c>
      <c r="C11" s="355">
        <v>4865184</v>
      </c>
      <c r="D11" s="40" t="s">
        <v>12</v>
      </c>
      <c r="E11" s="41" t="s">
        <v>339</v>
      </c>
      <c r="F11" s="361">
        <v>300</v>
      </c>
      <c r="G11" s="331">
        <v>999201</v>
      </c>
      <c r="H11" s="268">
        <v>999185</v>
      </c>
      <c r="I11" s="268">
        <f t="shared" si="0"/>
        <v>16</v>
      </c>
      <c r="J11" s="268">
        <f t="shared" si="1"/>
        <v>4800</v>
      </c>
      <c r="K11" s="268">
        <f t="shared" si="2"/>
        <v>0.0048</v>
      </c>
      <c r="L11" s="331">
        <v>4161</v>
      </c>
      <c r="M11" s="268">
        <v>4135</v>
      </c>
      <c r="N11" s="268">
        <f t="shared" si="3"/>
        <v>26</v>
      </c>
      <c r="O11" s="268">
        <f t="shared" si="4"/>
        <v>7800</v>
      </c>
      <c r="P11" s="268">
        <f t="shared" si="5"/>
        <v>0.0078</v>
      </c>
      <c r="Q11" s="459"/>
    </row>
    <row r="12" spans="1:17" s="455" customFormat="1" ht="15">
      <c r="A12" s="351">
        <v>5</v>
      </c>
      <c r="B12" s="352" t="s">
        <v>90</v>
      </c>
      <c r="C12" s="355">
        <v>4865103</v>
      </c>
      <c r="D12" s="40" t="s">
        <v>12</v>
      </c>
      <c r="E12" s="41" t="s">
        <v>339</v>
      </c>
      <c r="F12" s="361">
        <v>1333.3</v>
      </c>
      <c r="G12" s="331">
        <v>1810</v>
      </c>
      <c r="H12" s="268">
        <v>1809</v>
      </c>
      <c r="I12" s="268">
        <f t="shared" si="0"/>
        <v>1</v>
      </c>
      <c r="J12" s="268">
        <f t="shared" si="1"/>
        <v>1333.3</v>
      </c>
      <c r="K12" s="268">
        <f t="shared" si="2"/>
        <v>0.0013333</v>
      </c>
      <c r="L12" s="331">
        <v>2995</v>
      </c>
      <c r="M12" s="268">
        <v>2857</v>
      </c>
      <c r="N12" s="268">
        <f t="shared" si="3"/>
        <v>138</v>
      </c>
      <c r="O12" s="268">
        <f t="shared" si="4"/>
        <v>183995.4</v>
      </c>
      <c r="P12" s="268">
        <f t="shared" si="5"/>
        <v>0.1839954</v>
      </c>
      <c r="Q12" s="465"/>
    </row>
    <row r="13" spans="1:17" s="455" customFormat="1" ht="15.75" customHeight="1">
      <c r="A13" s="351">
        <v>6</v>
      </c>
      <c r="B13" s="352" t="s">
        <v>91</v>
      </c>
      <c r="C13" s="355">
        <v>4865101</v>
      </c>
      <c r="D13" s="40" t="s">
        <v>12</v>
      </c>
      <c r="E13" s="41" t="s">
        <v>339</v>
      </c>
      <c r="F13" s="361">
        <v>100</v>
      </c>
      <c r="G13" s="331">
        <v>34145</v>
      </c>
      <c r="H13" s="268">
        <v>34415</v>
      </c>
      <c r="I13" s="268">
        <f t="shared" si="0"/>
        <v>-270</v>
      </c>
      <c r="J13" s="268">
        <f t="shared" si="1"/>
        <v>-27000</v>
      </c>
      <c r="K13" s="268">
        <f t="shared" si="2"/>
        <v>-0.027</v>
      </c>
      <c r="L13" s="331">
        <v>157411</v>
      </c>
      <c r="M13" s="268">
        <v>154584</v>
      </c>
      <c r="N13" s="268">
        <f t="shared" si="3"/>
        <v>2827</v>
      </c>
      <c r="O13" s="268">
        <f t="shared" si="4"/>
        <v>282700</v>
      </c>
      <c r="P13" s="268">
        <f t="shared" si="5"/>
        <v>0.2827</v>
      </c>
      <c r="Q13" s="459"/>
    </row>
    <row r="14" spans="1:17" s="455" customFormat="1" ht="15.75" customHeight="1">
      <c r="A14" s="351">
        <v>7</v>
      </c>
      <c r="B14" s="352" t="s">
        <v>92</v>
      </c>
      <c r="C14" s="355">
        <v>5295196</v>
      </c>
      <c r="D14" s="40" t="s">
        <v>12</v>
      </c>
      <c r="E14" s="41" t="s">
        <v>339</v>
      </c>
      <c r="F14" s="738">
        <v>75</v>
      </c>
      <c r="G14" s="331">
        <v>8432</v>
      </c>
      <c r="H14" s="268">
        <v>8500</v>
      </c>
      <c r="I14" s="268">
        <f>G14-H14</f>
        <v>-68</v>
      </c>
      <c r="J14" s="268">
        <f t="shared" si="1"/>
        <v>-5100</v>
      </c>
      <c r="K14" s="268">
        <f t="shared" si="2"/>
        <v>-0.0051</v>
      </c>
      <c r="L14" s="331">
        <v>35502</v>
      </c>
      <c r="M14" s="268">
        <v>30183</v>
      </c>
      <c r="N14" s="268">
        <f>L14-M14</f>
        <v>5319</v>
      </c>
      <c r="O14" s="268">
        <f t="shared" si="4"/>
        <v>398925</v>
      </c>
      <c r="P14" s="268">
        <f t="shared" si="5"/>
        <v>0.398925</v>
      </c>
      <c r="Q14" s="459"/>
    </row>
    <row r="15" spans="1:17" ht="15.75" customHeight="1">
      <c r="A15" s="351"/>
      <c r="B15" s="354" t="s">
        <v>11</v>
      </c>
      <c r="C15" s="355"/>
      <c r="D15" s="40"/>
      <c r="E15" s="40"/>
      <c r="F15" s="361"/>
      <c r="G15" s="329"/>
      <c r="H15" s="330"/>
      <c r="I15" s="379"/>
      <c r="J15" s="379"/>
      <c r="K15" s="379"/>
      <c r="L15" s="380"/>
      <c r="M15" s="379"/>
      <c r="N15" s="379"/>
      <c r="O15" s="379"/>
      <c r="P15" s="379"/>
      <c r="Q15" s="147"/>
    </row>
    <row r="16" spans="1:17" s="455" customFormat="1" ht="15.75" customHeight="1">
      <c r="A16" s="351">
        <v>8</v>
      </c>
      <c r="B16" s="352" t="s">
        <v>362</v>
      </c>
      <c r="C16" s="355">
        <v>4864884</v>
      </c>
      <c r="D16" s="40" t="s">
        <v>12</v>
      </c>
      <c r="E16" s="41" t="s">
        <v>339</v>
      </c>
      <c r="F16" s="361">
        <v>1000</v>
      </c>
      <c r="G16" s="331">
        <v>988277</v>
      </c>
      <c r="H16" s="332">
        <v>988245</v>
      </c>
      <c r="I16" s="268">
        <f aca="true" t="shared" si="6" ref="I16:I27">G16-H16</f>
        <v>32</v>
      </c>
      <c r="J16" s="268">
        <f aca="true" t="shared" si="7" ref="J16:J27">$F16*I16</f>
        <v>32000</v>
      </c>
      <c r="K16" s="268">
        <f aca="true" t="shared" si="8" ref="K16:K27">J16/1000000</f>
        <v>0.032</v>
      </c>
      <c r="L16" s="331">
        <v>1892</v>
      </c>
      <c r="M16" s="332">
        <v>1857</v>
      </c>
      <c r="N16" s="268">
        <f aca="true" t="shared" si="9" ref="N16:N27">L16-M16</f>
        <v>35</v>
      </c>
      <c r="O16" s="268">
        <f aca="true" t="shared" si="10" ref="O16:O27">$F16*N16</f>
        <v>35000</v>
      </c>
      <c r="P16" s="268">
        <f aca="true" t="shared" si="11" ref="P16:P27">O16/1000000</f>
        <v>0.035</v>
      </c>
      <c r="Q16" s="491"/>
    </row>
    <row r="17" spans="1:17" s="455" customFormat="1" ht="15.75" customHeight="1">
      <c r="A17" s="351">
        <v>9</v>
      </c>
      <c r="B17" s="352" t="s">
        <v>93</v>
      </c>
      <c r="C17" s="355">
        <v>4864831</v>
      </c>
      <c r="D17" s="40" t="s">
        <v>12</v>
      </c>
      <c r="E17" s="41" t="s">
        <v>339</v>
      </c>
      <c r="F17" s="361">
        <v>1000</v>
      </c>
      <c r="G17" s="331">
        <v>996870</v>
      </c>
      <c r="H17" s="332">
        <v>996872</v>
      </c>
      <c r="I17" s="268">
        <f t="shared" si="6"/>
        <v>-2</v>
      </c>
      <c r="J17" s="268">
        <f t="shared" si="7"/>
        <v>-2000</v>
      </c>
      <c r="K17" s="268">
        <f t="shared" si="8"/>
        <v>-0.002</v>
      </c>
      <c r="L17" s="331">
        <v>3530</v>
      </c>
      <c r="M17" s="332">
        <v>3416</v>
      </c>
      <c r="N17" s="268">
        <f t="shared" si="9"/>
        <v>114</v>
      </c>
      <c r="O17" s="268">
        <f t="shared" si="10"/>
        <v>114000</v>
      </c>
      <c r="P17" s="268">
        <f t="shared" si="11"/>
        <v>0.114</v>
      </c>
      <c r="Q17" s="459"/>
    </row>
    <row r="18" spans="1:17" s="455" customFormat="1" ht="15.75" customHeight="1">
      <c r="A18" s="351">
        <v>10</v>
      </c>
      <c r="B18" s="352" t="s">
        <v>124</v>
      </c>
      <c r="C18" s="355">
        <v>4864832</v>
      </c>
      <c r="D18" s="40" t="s">
        <v>12</v>
      </c>
      <c r="E18" s="41" t="s">
        <v>339</v>
      </c>
      <c r="F18" s="361">
        <v>1000</v>
      </c>
      <c r="G18" s="331">
        <v>998943</v>
      </c>
      <c r="H18" s="332">
        <v>998813</v>
      </c>
      <c r="I18" s="268">
        <f t="shared" si="6"/>
        <v>130</v>
      </c>
      <c r="J18" s="268">
        <f t="shared" si="7"/>
        <v>130000</v>
      </c>
      <c r="K18" s="268">
        <f t="shared" si="8"/>
        <v>0.13</v>
      </c>
      <c r="L18" s="331">
        <v>1005</v>
      </c>
      <c r="M18" s="332">
        <v>848</v>
      </c>
      <c r="N18" s="268">
        <f t="shared" si="9"/>
        <v>157</v>
      </c>
      <c r="O18" s="268">
        <f t="shared" si="10"/>
        <v>157000</v>
      </c>
      <c r="P18" s="268">
        <f t="shared" si="11"/>
        <v>0.157</v>
      </c>
      <c r="Q18" s="459"/>
    </row>
    <row r="19" spans="1:17" s="455" customFormat="1" ht="15.75" customHeight="1">
      <c r="A19" s="351">
        <v>11</v>
      </c>
      <c r="B19" s="352" t="s">
        <v>94</v>
      </c>
      <c r="C19" s="355">
        <v>4864833</v>
      </c>
      <c r="D19" s="40" t="s">
        <v>12</v>
      </c>
      <c r="E19" s="41" t="s">
        <v>339</v>
      </c>
      <c r="F19" s="361">
        <v>1000</v>
      </c>
      <c r="G19" s="331">
        <v>995058</v>
      </c>
      <c r="H19" s="332">
        <v>995144</v>
      </c>
      <c r="I19" s="268">
        <f t="shared" si="6"/>
        <v>-86</v>
      </c>
      <c r="J19" s="268">
        <f t="shared" si="7"/>
        <v>-86000</v>
      </c>
      <c r="K19" s="268">
        <f t="shared" si="8"/>
        <v>-0.086</v>
      </c>
      <c r="L19" s="331">
        <v>1631</v>
      </c>
      <c r="M19" s="332">
        <v>1631</v>
      </c>
      <c r="N19" s="268">
        <f t="shared" si="9"/>
        <v>0</v>
      </c>
      <c r="O19" s="268">
        <f t="shared" si="10"/>
        <v>0</v>
      </c>
      <c r="P19" s="268">
        <f t="shared" si="11"/>
        <v>0</v>
      </c>
      <c r="Q19" s="459"/>
    </row>
    <row r="20" spans="1:17" s="455" customFormat="1" ht="15.75" customHeight="1">
      <c r="A20" s="351">
        <v>12</v>
      </c>
      <c r="B20" s="352" t="s">
        <v>95</v>
      </c>
      <c r="C20" s="355">
        <v>4864834</v>
      </c>
      <c r="D20" s="40" t="s">
        <v>12</v>
      </c>
      <c r="E20" s="41" t="s">
        <v>339</v>
      </c>
      <c r="F20" s="361">
        <v>1000</v>
      </c>
      <c r="G20" s="331">
        <v>993579</v>
      </c>
      <c r="H20" s="332">
        <v>993591</v>
      </c>
      <c r="I20" s="268">
        <f t="shared" si="6"/>
        <v>-12</v>
      </c>
      <c r="J20" s="268">
        <f t="shared" si="7"/>
        <v>-12000</v>
      </c>
      <c r="K20" s="268">
        <f t="shared" si="8"/>
        <v>-0.012</v>
      </c>
      <c r="L20" s="331">
        <v>5427</v>
      </c>
      <c r="M20" s="332">
        <v>5301</v>
      </c>
      <c r="N20" s="268">
        <f t="shared" si="9"/>
        <v>126</v>
      </c>
      <c r="O20" s="268">
        <f t="shared" si="10"/>
        <v>126000</v>
      </c>
      <c r="P20" s="268">
        <f t="shared" si="11"/>
        <v>0.126</v>
      </c>
      <c r="Q20" s="459"/>
    </row>
    <row r="21" spans="1:17" s="455" customFormat="1" ht="15.75" customHeight="1">
      <c r="A21" s="351">
        <v>13</v>
      </c>
      <c r="B21" s="317" t="s">
        <v>96</v>
      </c>
      <c r="C21" s="355">
        <v>4864889</v>
      </c>
      <c r="D21" s="44" t="s">
        <v>12</v>
      </c>
      <c r="E21" s="41" t="s">
        <v>339</v>
      </c>
      <c r="F21" s="361">
        <v>1000</v>
      </c>
      <c r="G21" s="331">
        <v>997352</v>
      </c>
      <c r="H21" s="332">
        <v>997386</v>
      </c>
      <c r="I21" s="268">
        <f t="shared" si="6"/>
        <v>-34</v>
      </c>
      <c r="J21" s="268">
        <f t="shared" si="7"/>
        <v>-34000</v>
      </c>
      <c r="K21" s="268">
        <f t="shared" si="8"/>
        <v>-0.034</v>
      </c>
      <c r="L21" s="331">
        <v>999105</v>
      </c>
      <c r="M21" s="332">
        <v>999151</v>
      </c>
      <c r="N21" s="268">
        <f t="shared" si="9"/>
        <v>-46</v>
      </c>
      <c r="O21" s="268">
        <f t="shared" si="10"/>
        <v>-46000</v>
      </c>
      <c r="P21" s="268">
        <f t="shared" si="11"/>
        <v>-0.046</v>
      </c>
      <c r="Q21" s="459"/>
    </row>
    <row r="22" spans="1:17" s="455" customFormat="1" ht="15.75" customHeight="1">
      <c r="A22" s="351">
        <v>14</v>
      </c>
      <c r="B22" s="352" t="s">
        <v>97</v>
      </c>
      <c r="C22" s="355">
        <v>4864885</v>
      </c>
      <c r="D22" s="40" t="s">
        <v>12</v>
      </c>
      <c r="E22" s="41" t="s">
        <v>339</v>
      </c>
      <c r="F22" s="361">
        <v>1000</v>
      </c>
      <c r="G22" s="331">
        <v>999397</v>
      </c>
      <c r="H22" s="332">
        <v>999403</v>
      </c>
      <c r="I22" s="268">
        <f t="shared" si="6"/>
        <v>-6</v>
      </c>
      <c r="J22" s="268">
        <f t="shared" si="7"/>
        <v>-6000</v>
      </c>
      <c r="K22" s="268">
        <f t="shared" si="8"/>
        <v>-0.006</v>
      </c>
      <c r="L22" s="331">
        <v>999797</v>
      </c>
      <c r="M22" s="332">
        <v>999893</v>
      </c>
      <c r="N22" s="268">
        <f t="shared" si="9"/>
        <v>-96</v>
      </c>
      <c r="O22" s="268">
        <f t="shared" si="10"/>
        <v>-96000</v>
      </c>
      <c r="P22" s="268">
        <f t="shared" si="11"/>
        <v>-0.096</v>
      </c>
      <c r="Q22" s="459"/>
    </row>
    <row r="23" spans="1:17" s="455" customFormat="1" ht="15.75" customHeight="1">
      <c r="A23" s="351">
        <v>15</v>
      </c>
      <c r="B23" s="352" t="s">
        <v>98</v>
      </c>
      <c r="C23" s="355">
        <v>4864895</v>
      </c>
      <c r="D23" s="40" t="s">
        <v>12</v>
      </c>
      <c r="E23" s="41" t="s">
        <v>339</v>
      </c>
      <c r="F23" s="361">
        <v>800</v>
      </c>
      <c r="G23" s="331">
        <v>999027</v>
      </c>
      <c r="H23" s="332">
        <v>998984</v>
      </c>
      <c r="I23" s="268">
        <f>G23-H23</f>
        <v>43</v>
      </c>
      <c r="J23" s="268">
        <f t="shared" si="7"/>
        <v>34400</v>
      </c>
      <c r="K23" s="268">
        <f t="shared" si="8"/>
        <v>0.0344</v>
      </c>
      <c r="L23" s="331">
        <v>1504</v>
      </c>
      <c r="M23" s="332">
        <v>1293</v>
      </c>
      <c r="N23" s="268">
        <f>L23-M23</f>
        <v>211</v>
      </c>
      <c r="O23" s="268">
        <f t="shared" si="10"/>
        <v>168800</v>
      </c>
      <c r="P23" s="268">
        <f t="shared" si="11"/>
        <v>0.1688</v>
      </c>
      <c r="Q23" s="459"/>
    </row>
    <row r="24" spans="1:17" s="455" customFormat="1" ht="15.75" customHeight="1">
      <c r="A24" s="351">
        <v>16</v>
      </c>
      <c r="B24" s="352" t="s">
        <v>99</v>
      </c>
      <c r="C24" s="355">
        <v>4864838</v>
      </c>
      <c r="D24" s="40" t="s">
        <v>12</v>
      </c>
      <c r="E24" s="41" t="s">
        <v>339</v>
      </c>
      <c r="F24" s="361">
        <v>1000</v>
      </c>
      <c r="G24" s="331">
        <v>999470</v>
      </c>
      <c r="H24" s="332">
        <v>999451</v>
      </c>
      <c r="I24" s="268">
        <f t="shared" si="6"/>
        <v>19</v>
      </c>
      <c r="J24" s="268">
        <f t="shared" si="7"/>
        <v>19000</v>
      </c>
      <c r="K24" s="268">
        <f t="shared" si="8"/>
        <v>0.019</v>
      </c>
      <c r="L24" s="331">
        <v>31149</v>
      </c>
      <c r="M24" s="332">
        <v>30119</v>
      </c>
      <c r="N24" s="268">
        <f t="shared" si="9"/>
        <v>1030</v>
      </c>
      <c r="O24" s="268">
        <f t="shared" si="10"/>
        <v>1030000</v>
      </c>
      <c r="P24" s="268">
        <f t="shared" si="11"/>
        <v>1.03</v>
      </c>
      <c r="Q24" s="459"/>
    </row>
    <row r="25" spans="1:17" s="455" customFormat="1" ht="15.75" customHeight="1">
      <c r="A25" s="351">
        <v>17</v>
      </c>
      <c r="B25" s="352" t="s">
        <v>122</v>
      </c>
      <c r="C25" s="355">
        <v>4864839</v>
      </c>
      <c r="D25" s="40" t="s">
        <v>12</v>
      </c>
      <c r="E25" s="41" t="s">
        <v>339</v>
      </c>
      <c r="F25" s="361">
        <v>1000</v>
      </c>
      <c r="G25" s="331">
        <v>1509</v>
      </c>
      <c r="H25" s="332">
        <v>1520</v>
      </c>
      <c r="I25" s="268">
        <f t="shared" si="6"/>
        <v>-11</v>
      </c>
      <c r="J25" s="268">
        <f t="shared" si="7"/>
        <v>-11000</v>
      </c>
      <c r="K25" s="268">
        <f t="shared" si="8"/>
        <v>-0.011</v>
      </c>
      <c r="L25" s="331">
        <v>9662</v>
      </c>
      <c r="M25" s="332">
        <v>9670</v>
      </c>
      <c r="N25" s="268">
        <f t="shared" si="9"/>
        <v>-8</v>
      </c>
      <c r="O25" s="268">
        <f t="shared" si="10"/>
        <v>-8000</v>
      </c>
      <c r="P25" s="268">
        <f t="shared" si="11"/>
        <v>-0.008</v>
      </c>
      <c r="Q25" s="459"/>
    </row>
    <row r="26" spans="1:17" s="455" customFormat="1" ht="15.75" customHeight="1">
      <c r="A26" s="351">
        <v>18</v>
      </c>
      <c r="B26" s="352" t="s">
        <v>125</v>
      </c>
      <c r="C26" s="355">
        <v>4864788</v>
      </c>
      <c r="D26" s="40" t="s">
        <v>12</v>
      </c>
      <c r="E26" s="41" t="s">
        <v>339</v>
      </c>
      <c r="F26" s="361">
        <v>100</v>
      </c>
      <c r="G26" s="331">
        <v>12524</v>
      </c>
      <c r="H26" s="332">
        <v>12524</v>
      </c>
      <c r="I26" s="268">
        <f t="shared" si="6"/>
        <v>0</v>
      </c>
      <c r="J26" s="268">
        <f t="shared" si="7"/>
        <v>0</v>
      </c>
      <c r="K26" s="268">
        <f t="shared" si="8"/>
        <v>0</v>
      </c>
      <c r="L26" s="331">
        <v>358</v>
      </c>
      <c r="M26" s="332">
        <v>358</v>
      </c>
      <c r="N26" s="268">
        <f t="shared" si="9"/>
        <v>0</v>
      </c>
      <c r="O26" s="268">
        <f t="shared" si="10"/>
        <v>0</v>
      </c>
      <c r="P26" s="268">
        <f t="shared" si="11"/>
        <v>0</v>
      </c>
      <c r="Q26" s="459"/>
    </row>
    <row r="27" spans="1:17" s="455" customFormat="1" ht="15.75" customHeight="1">
      <c r="A27" s="351">
        <v>19</v>
      </c>
      <c r="B27" s="352" t="s">
        <v>123</v>
      </c>
      <c r="C27" s="355">
        <v>4864883</v>
      </c>
      <c r="D27" s="40" t="s">
        <v>12</v>
      </c>
      <c r="E27" s="41" t="s">
        <v>339</v>
      </c>
      <c r="F27" s="361">
        <v>1000</v>
      </c>
      <c r="G27" s="331">
        <v>1700</v>
      </c>
      <c r="H27" s="332">
        <v>1499</v>
      </c>
      <c r="I27" s="268">
        <f t="shared" si="6"/>
        <v>201</v>
      </c>
      <c r="J27" s="268">
        <f t="shared" si="7"/>
        <v>201000</v>
      </c>
      <c r="K27" s="268">
        <f t="shared" si="8"/>
        <v>0.201</v>
      </c>
      <c r="L27" s="331">
        <v>16183</v>
      </c>
      <c r="M27" s="332">
        <v>16009</v>
      </c>
      <c r="N27" s="268">
        <f t="shared" si="9"/>
        <v>174</v>
      </c>
      <c r="O27" s="268">
        <f t="shared" si="10"/>
        <v>174000</v>
      </c>
      <c r="P27" s="268">
        <f t="shared" si="11"/>
        <v>0.174</v>
      </c>
      <c r="Q27" s="459"/>
    </row>
    <row r="28" spans="1:17" s="455" customFormat="1" ht="15.75" customHeight="1">
      <c r="A28" s="351"/>
      <c r="B28" s="354" t="s">
        <v>100</v>
      </c>
      <c r="C28" s="355"/>
      <c r="D28" s="40"/>
      <c r="E28" s="40"/>
      <c r="F28" s="361"/>
      <c r="G28" s="331"/>
      <c r="H28" s="332"/>
      <c r="I28" s="500"/>
      <c r="J28" s="500"/>
      <c r="K28" s="123"/>
      <c r="L28" s="498"/>
      <c r="M28" s="500"/>
      <c r="N28" s="500"/>
      <c r="O28" s="500"/>
      <c r="P28" s="123"/>
      <c r="Q28" s="459"/>
    </row>
    <row r="29" spans="1:17" s="455" customFormat="1" ht="15.75" customHeight="1">
      <c r="A29" s="351">
        <v>20</v>
      </c>
      <c r="B29" s="352" t="s">
        <v>101</v>
      </c>
      <c r="C29" s="355">
        <v>4864954</v>
      </c>
      <c r="D29" s="40" t="s">
        <v>12</v>
      </c>
      <c r="E29" s="41" t="s">
        <v>339</v>
      </c>
      <c r="F29" s="361">
        <v>1375</v>
      </c>
      <c r="G29" s="331">
        <v>996496</v>
      </c>
      <c r="H29" s="332">
        <v>996694</v>
      </c>
      <c r="I29" s="268">
        <f>G29-H29</f>
        <v>-198</v>
      </c>
      <c r="J29" s="268">
        <f>$F29*I29</f>
        <v>-272250</v>
      </c>
      <c r="K29" s="268">
        <f>J29/1000000</f>
        <v>-0.27225</v>
      </c>
      <c r="L29" s="331">
        <v>951954</v>
      </c>
      <c r="M29" s="332">
        <v>952127</v>
      </c>
      <c r="N29" s="268">
        <f>L29-M29</f>
        <v>-173</v>
      </c>
      <c r="O29" s="268">
        <f>$F29*N29</f>
        <v>-237875</v>
      </c>
      <c r="P29" s="268">
        <f>O29/1000000</f>
        <v>-0.237875</v>
      </c>
      <c r="Q29" s="459"/>
    </row>
    <row r="30" spans="1:17" s="455" customFormat="1" ht="15.75" customHeight="1">
      <c r="A30" s="351">
        <v>21</v>
      </c>
      <c r="B30" s="352" t="s">
        <v>102</v>
      </c>
      <c r="C30" s="355">
        <v>4865030</v>
      </c>
      <c r="D30" s="40" t="s">
        <v>12</v>
      </c>
      <c r="E30" s="41" t="s">
        <v>339</v>
      </c>
      <c r="F30" s="361">
        <v>1000</v>
      </c>
      <c r="G30" s="331">
        <v>0</v>
      </c>
      <c r="H30" s="332">
        <v>0</v>
      </c>
      <c r="I30" s="268">
        <f>G30-H30</f>
        <v>0</v>
      </c>
      <c r="J30" s="268">
        <f>$F30*I30</f>
        <v>0</v>
      </c>
      <c r="K30" s="268">
        <f>J30/1000000</f>
        <v>0</v>
      </c>
      <c r="L30" s="331">
        <v>991656</v>
      </c>
      <c r="M30" s="332">
        <v>995094</v>
      </c>
      <c r="N30" s="268">
        <f>L30-M30</f>
        <v>-3438</v>
      </c>
      <c r="O30" s="268">
        <f>$F30*N30</f>
        <v>-3438000</v>
      </c>
      <c r="P30" s="268">
        <f>O30/1000000</f>
        <v>-3.438</v>
      </c>
      <c r="Q30" s="459"/>
    </row>
    <row r="31" spans="1:17" s="455" customFormat="1" ht="15.75" customHeight="1">
      <c r="A31" s="351">
        <v>22</v>
      </c>
      <c r="B31" s="352" t="s">
        <v>360</v>
      </c>
      <c r="C31" s="355">
        <v>4864943</v>
      </c>
      <c r="D31" s="40" t="s">
        <v>12</v>
      </c>
      <c r="E31" s="41" t="s">
        <v>339</v>
      </c>
      <c r="F31" s="361">
        <v>1000</v>
      </c>
      <c r="G31" s="331">
        <v>973759</v>
      </c>
      <c r="H31" s="332">
        <v>973958</v>
      </c>
      <c r="I31" s="268">
        <f>G31-H31</f>
        <v>-199</v>
      </c>
      <c r="J31" s="268">
        <f>$F31*I31</f>
        <v>-199000</v>
      </c>
      <c r="K31" s="268">
        <f>J31/1000000</f>
        <v>-0.199</v>
      </c>
      <c r="L31" s="331">
        <v>7718</v>
      </c>
      <c r="M31" s="332">
        <v>7767</v>
      </c>
      <c r="N31" s="268">
        <f>L31-M31</f>
        <v>-49</v>
      </c>
      <c r="O31" s="268">
        <f>$F31*N31</f>
        <v>-49000</v>
      </c>
      <c r="P31" s="268">
        <f>O31/1000000</f>
        <v>-0.049</v>
      </c>
      <c r="Q31" s="459"/>
    </row>
    <row r="32" spans="1:17" s="455" customFormat="1" ht="15.75" customHeight="1">
      <c r="A32" s="351"/>
      <c r="B32" s="354" t="s">
        <v>32</v>
      </c>
      <c r="C32" s="355"/>
      <c r="D32" s="40"/>
      <c r="E32" s="40"/>
      <c r="F32" s="361"/>
      <c r="G32" s="331"/>
      <c r="H32" s="332"/>
      <c r="I32" s="268"/>
      <c r="J32" s="268"/>
      <c r="K32" s="123">
        <f>SUM(K16:K31)</f>
        <v>-0.20584999999999998</v>
      </c>
      <c r="L32" s="267"/>
      <c r="M32" s="268"/>
      <c r="N32" s="268"/>
      <c r="O32" s="268"/>
      <c r="P32" s="123">
        <f>SUM(P16:P31)</f>
        <v>-2.070075</v>
      </c>
      <c r="Q32" s="459"/>
    </row>
    <row r="33" spans="1:17" s="455" customFormat="1" ht="15.75" customHeight="1">
      <c r="A33" s="351">
        <v>23</v>
      </c>
      <c r="B33" s="352" t="s">
        <v>103</v>
      </c>
      <c r="C33" s="355">
        <v>4864910</v>
      </c>
      <c r="D33" s="40" t="s">
        <v>12</v>
      </c>
      <c r="E33" s="41" t="s">
        <v>339</v>
      </c>
      <c r="F33" s="361">
        <v>-1000</v>
      </c>
      <c r="G33" s="331">
        <v>946771</v>
      </c>
      <c r="H33" s="332">
        <v>946774</v>
      </c>
      <c r="I33" s="268">
        <f>G33-H33</f>
        <v>-3</v>
      </c>
      <c r="J33" s="268">
        <f>$F33*I33</f>
        <v>3000</v>
      </c>
      <c r="K33" s="268">
        <f>J33/1000000</f>
        <v>0.003</v>
      </c>
      <c r="L33" s="331">
        <v>940659</v>
      </c>
      <c r="M33" s="332">
        <v>941005</v>
      </c>
      <c r="N33" s="268">
        <f>L33-M33</f>
        <v>-346</v>
      </c>
      <c r="O33" s="268">
        <f>$F33*N33</f>
        <v>346000</v>
      </c>
      <c r="P33" s="268">
        <f>O33/1000000</f>
        <v>0.346</v>
      </c>
      <c r="Q33" s="459"/>
    </row>
    <row r="34" spans="1:17" s="455" customFormat="1" ht="15.75" customHeight="1">
      <c r="A34" s="351">
        <v>24</v>
      </c>
      <c r="B34" s="352" t="s">
        <v>104</v>
      </c>
      <c r="C34" s="355">
        <v>4864911</v>
      </c>
      <c r="D34" s="40" t="s">
        <v>12</v>
      </c>
      <c r="E34" s="41" t="s">
        <v>339</v>
      </c>
      <c r="F34" s="361">
        <v>-1000</v>
      </c>
      <c r="G34" s="331">
        <v>958540</v>
      </c>
      <c r="H34" s="332">
        <v>958432</v>
      </c>
      <c r="I34" s="268">
        <f>G34-H34</f>
        <v>108</v>
      </c>
      <c r="J34" s="268">
        <f>$F34*I34</f>
        <v>-108000</v>
      </c>
      <c r="K34" s="268">
        <f>J34/1000000</f>
        <v>-0.108</v>
      </c>
      <c r="L34" s="331">
        <v>954251</v>
      </c>
      <c r="M34" s="332">
        <v>954603</v>
      </c>
      <c r="N34" s="268">
        <f>L34-M34</f>
        <v>-352</v>
      </c>
      <c r="O34" s="268">
        <f>$F34*N34</f>
        <v>352000</v>
      </c>
      <c r="P34" s="268">
        <f>O34/1000000</f>
        <v>0.352</v>
      </c>
      <c r="Q34" s="459"/>
    </row>
    <row r="35" spans="1:17" ht="15.75" customHeight="1">
      <c r="A35" s="351">
        <v>25</v>
      </c>
      <c r="B35" s="393" t="s">
        <v>146</v>
      </c>
      <c r="C35" s="362">
        <v>4902528</v>
      </c>
      <c r="D35" s="12" t="s">
        <v>12</v>
      </c>
      <c r="E35" s="41" t="s">
        <v>339</v>
      </c>
      <c r="F35" s="362">
        <v>300</v>
      </c>
      <c r="G35" s="329">
        <v>15</v>
      </c>
      <c r="H35" s="330">
        <v>15</v>
      </c>
      <c r="I35" s="379">
        <f>G35-H35</f>
        <v>0</v>
      </c>
      <c r="J35" s="379">
        <f>$F35*I35</f>
        <v>0</v>
      </c>
      <c r="K35" s="379">
        <f>J35/1000000</f>
        <v>0</v>
      </c>
      <c r="L35" s="329">
        <v>456</v>
      </c>
      <c r="M35" s="330">
        <v>456</v>
      </c>
      <c r="N35" s="379">
        <f>L35-M35</f>
        <v>0</v>
      </c>
      <c r="O35" s="379">
        <f>$F35*N35</f>
        <v>0</v>
      </c>
      <c r="P35" s="379">
        <f>O35/1000000</f>
        <v>0</v>
      </c>
      <c r="Q35" s="399"/>
    </row>
    <row r="36" spans="1:17" ht="15.75" customHeight="1">
      <c r="A36" s="351"/>
      <c r="B36" s="354" t="s">
        <v>27</v>
      </c>
      <c r="C36" s="355"/>
      <c r="D36" s="40"/>
      <c r="E36" s="40"/>
      <c r="F36" s="361"/>
      <c r="G36" s="329"/>
      <c r="H36" s="330"/>
      <c r="I36" s="379"/>
      <c r="J36" s="379"/>
      <c r="K36" s="379"/>
      <c r="L36" s="380"/>
      <c r="M36" s="379"/>
      <c r="N36" s="379"/>
      <c r="O36" s="379"/>
      <c r="P36" s="379"/>
      <c r="Q36" s="147"/>
    </row>
    <row r="37" spans="1:17" ht="15">
      <c r="A37" s="351">
        <v>26</v>
      </c>
      <c r="B37" s="317" t="s">
        <v>46</v>
      </c>
      <c r="C37" s="355">
        <v>4864854</v>
      </c>
      <c r="D37" s="44" t="s">
        <v>12</v>
      </c>
      <c r="E37" s="41" t="s">
        <v>339</v>
      </c>
      <c r="F37" s="361">
        <v>1000</v>
      </c>
      <c r="G37" s="331">
        <v>999994</v>
      </c>
      <c r="H37" s="332">
        <v>999994</v>
      </c>
      <c r="I37" s="268">
        <f>G37-H37</f>
        <v>0</v>
      </c>
      <c r="J37" s="268">
        <f>$F37*I37</f>
        <v>0</v>
      </c>
      <c r="K37" s="268">
        <f>J37/1000000</f>
        <v>0</v>
      </c>
      <c r="L37" s="331">
        <v>3599</v>
      </c>
      <c r="M37" s="332">
        <v>2673</v>
      </c>
      <c r="N37" s="268">
        <f>L37-M37</f>
        <v>926</v>
      </c>
      <c r="O37" s="268">
        <f>$F37*N37</f>
        <v>926000</v>
      </c>
      <c r="P37" s="268">
        <f>O37/1000000</f>
        <v>0.926</v>
      </c>
      <c r="Q37" s="406"/>
    </row>
    <row r="38" spans="1:17" s="455" customFormat="1" ht="15.75" customHeight="1">
      <c r="A38" s="351"/>
      <c r="B38" s="354" t="s">
        <v>105</v>
      </c>
      <c r="C38" s="355"/>
      <c r="D38" s="40"/>
      <c r="E38" s="40"/>
      <c r="F38" s="361"/>
      <c r="G38" s="331"/>
      <c r="H38" s="332"/>
      <c r="I38" s="268"/>
      <c r="J38" s="268"/>
      <c r="K38" s="268"/>
      <c r="L38" s="267"/>
      <c r="M38" s="268"/>
      <c r="N38" s="268"/>
      <c r="O38" s="268"/>
      <c r="P38" s="268"/>
      <c r="Q38" s="459"/>
    </row>
    <row r="39" spans="1:17" s="455" customFormat="1" ht="15.75" customHeight="1">
      <c r="A39" s="351">
        <v>27</v>
      </c>
      <c r="B39" s="352" t="s">
        <v>106</v>
      </c>
      <c r="C39" s="355">
        <v>5295179</v>
      </c>
      <c r="D39" s="40" t="s">
        <v>12</v>
      </c>
      <c r="E39" s="41" t="s">
        <v>339</v>
      </c>
      <c r="F39" s="361">
        <v>-500</v>
      </c>
      <c r="G39" s="331">
        <v>20626</v>
      </c>
      <c r="H39" s="332">
        <v>20330</v>
      </c>
      <c r="I39" s="268">
        <f>G39-H39</f>
        <v>296</v>
      </c>
      <c r="J39" s="268">
        <f>$F39*I39</f>
        <v>-148000</v>
      </c>
      <c r="K39" s="268">
        <f>J39/1000000</f>
        <v>-0.148</v>
      </c>
      <c r="L39" s="331">
        <v>1288</v>
      </c>
      <c r="M39" s="332">
        <v>613</v>
      </c>
      <c r="N39" s="268">
        <f>L39-M39</f>
        <v>675</v>
      </c>
      <c r="O39" s="268">
        <f>$F39*N39</f>
        <v>-337500</v>
      </c>
      <c r="P39" s="268">
        <f>O39/1000000</f>
        <v>-0.3375</v>
      </c>
      <c r="Q39" s="459"/>
    </row>
    <row r="40" spans="1:17" s="455" customFormat="1" ht="15.75" customHeight="1">
      <c r="A40" s="351">
        <v>28</v>
      </c>
      <c r="B40" s="352" t="s">
        <v>107</v>
      </c>
      <c r="C40" s="355">
        <v>4865029</v>
      </c>
      <c r="D40" s="40" t="s">
        <v>12</v>
      </c>
      <c r="E40" s="41" t="s">
        <v>339</v>
      </c>
      <c r="F40" s="361">
        <v>-1000</v>
      </c>
      <c r="G40" s="331">
        <v>11325</v>
      </c>
      <c r="H40" s="332">
        <v>11222</v>
      </c>
      <c r="I40" s="268">
        <f>G40-H40</f>
        <v>103</v>
      </c>
      <c r="J40" s="268">
        <f>$F40*I40</f>
        <v>-103000</v>
      </c>
      <c r="K40" s="268">
        <f>J40/1000000</f>
        <v>-0.103</v>
      </c>
      <c r="L40" s="331">
        <v>1000021</v>
      </c>
      <c r="M40" s="332">
        <v>999640</v>
      </c>
      <c r="N40" s="268">
        <f>L40-M40</f>
        <v>381</v>
      </c>
      <c r="O40" s="268">
        <f>$F40*N40</f>
        <v>-381000</v>
      </c>
      <c r="P40" s="268">
        <f>O40/1000000</f>
        <v>-0.381</v>
      </c>
      <c r="Q40" s="471"/>
    </row>
    <row r="41" spans="1:17" s="455" customFormat="1" ht="15.75" customHeight="1">
      <c r="A41" s="351">
        <v>29</v>
      </c>
      <c r="B41" s="352" t="s">
        <v>108</v>
      </c>
      <c r="C41" s="355">
        <v>5128420</v>
      </c>
      <c r="D41" s="40" t="s">
        <v>12</v>
      </c>
      <c r="E41" s="41" t="s">
        <v>339</v>
      </c>
      <c r="F41" s="361">
        <v>-1000</v>
      </c>
      <c r="G41" s="331">
        <v>992605</v>
      </c>
      <c r="H41" s="332">
        <v>992545</v>
      </c>
      <c r="I41" s="268">
        <f>G41-H41</f>
        <v>60</v>
      </c>
      <c r="J41" s="268">
        <f>$F41*I41</f>
        <v>-60000</v>
      </c>
      <c r="K41" s="268">
        <f>J41/1000000</f>
        <v>-0.06</v>
      </c>
      <c r="L41" s="331">
        <v>992598</v>
      </c>
      <c r="M41" s="332">
        <v>992848</v>
      </c>
      <c r="N41" s="268">
        <f>L41-M41</f>
        <v>-250</v>
      </c>
      <c r="O41" s="268">
        <f>$F41*N41</f>
        <v>250000</v>
      </c>
      <c r="P41" s="268">
        <f>O41/1000000</f>
        <v>0.25</v>
      </c>
      <c r="Q41" s="491"/>
    </row>
    <row r="42" spans="1:17" s="455" customFormat="1" ht="15.75" customHeight="1">
      <c r="A42" s="351">
        <v>30</v>
      </c>
      <c r="B42" s="317" t="s">
        <v>109</v>
      </c>
      <c r="C42" s="355">
        <v>4864924</v>
      </c>
      <c r="D42" s="40" t="s">
        <v>12</v>
      </c>
      <c r="E42" s="41" t="s">
        <v>339</v>
      </c>
      <c r="F42" s="361">
        <v>-1000</v>
      </c>
      <c r="G42" s="331">
        <v>83</v>
      </c>
      <c r="H42" s="332">
        <v>79</v>
      </c>
      <c r="I42" s="268">
        <f>G42-H42</f>
        <v>4</v>
      </c>
      <c r="J42" s="268">
        <f>$F42*I42</f>
        <v>-4000</v>
      </c>
      <c r="K42" s="268">
        <f>J42/1000000</f>
        <v>-0.004</v>
      </c>
      <c r="L42" s="331">
        <v>999809</v>
      </c>
      <c r="M42" s="332">
        <v>1000030</v>
      </c>
      <c r="N42" s="268">
        <f>L42-M42</f>
        <v>-221</v>
      </c>
      <c r="O42" s="268">
        <f>$F42*N42</f>
        <v>221000</v>
      </c>
      <c r="P42" s="268">
        <f>O42/1000000</f>
        <v>0.221</v>
      </c>
      <c r="Q42" s="477"/>
    </row>
    <row r="43" spans="1:17" ht="15.75" customHeight="1">
      <c r="A43" s="351"/>
      <c r="B43" s="354" t="s">
        <v>403</v>
      </c>
      <c r="C43" s="355"/>
      <c r="D43" s="463"/>
      <c r="E43" s="464"/>
      <c r="F43" s="361"/>
      <c r="G43" s="380"/>
      <c r="H43" s="379"/>
      <c r="I43" s="379"/>
      <c r="J43" s="379"/>
      <c r="K43" s="379"/>
      <c r="L43" s="380"/>
      <c r="M43" s="379"/>
      <c r="N43" s="379"/>
      <c r="O43" s="379"/>
      <c r="P43" s="379"/>
      <c r="Q43" s="184"/>
    </row>
    <row r="44" spans="1:17" s="455" customFormat="1" ht="15.75" customHeight="1">
      <c r="A44" s="351">
        <v>31</v>
      </c>
      <c r="B44" s="352" t="s">
        <v>106</v>
      </c>
      <c r="C44" s="355">
        <v>4865002</v>
      </c>
      <c r="D44" s="463" t="s">
        <v>12</v>
      </c>
      <c r="E44" s="464" t="s">
        <v>339</v>
      </c>
      <c r="F44" s="361">
        <v>-2000</v>
      </c>
      <c r="G44" s="331">
        <v>8262</v>
      </c>
      <c r="H44" s="332">
        <v>8427</v>
      </c>
      <c r="I44" s="268">
        <f>G44-H44</f>
        <v>-165</v>
      </c>
      <c r="J44" s="268">
        <f>$F44*I44</f>
        <v>330000</v>
      </c>
      <c r="K44" s="268">
        <f>J44/1000000</f>
        <v>0.33</v>
      </c>
      <c r="L44" s="331">
        <v>996891</v>
      </c>
      <c r="M44" s="332">
        <v>997124</v>
      </c>
      <c r="N44" s="268">
        <f>L44-M44</f>
        <v>-233</v>
      </c>
      <c r="O44" s="268">
        <f>$F44*N44</f>
        <v>466000</v>
      </c>
      <c r="P44" s="268">
        <f>O44/1000000</f>
        <v>0.466</v>
      </c>
      <c r="Q44" s="485"/>
    </row>
    <row r="45" spans="1:17" s="455" customFormat="1" ht="15.75" customHeight="1">
      <c r="A45" s="351">
        <v>32</v>
      </c>
      <c r="B45" s="352" t="s">
        <v>407</v>
      </c>
      <c r="C45" s="355">
        <v>5128456</v>
      </c>
      <c r="D45" s="463" t="s">
        <v>12</v>
      </c>
      <c r="E45" s="464" t="s">
        <v>339</v>
      </c>
      <c r="F45" s="361">
        <v>-1000</v>
      </c>
      <c r="G45" s="331">
        <v>1198</v>
      </c>
      <c r="H45" s="332">
        <v>1559</v>
      </c>
      <c r="I45" s="268">
        <f>G45-H45</f>
        <v>-361</v>
      </c>
      <c r="J45" s="268">
        <f>$F45*I45</f>
        <v>361000</v>
      </c>
      <c r="K45" s="268">
        <f>J45/1000000</f>
        <v>0.361</v>
      </c>
      <c r="L45" s="331">
        <v>482</v>
      </c>
      <c r="M45" s="332">
        <v>520</v>
      </c>
      <c r="N45" s="268">
        <f>L45-M45</f>
        <v>-38</v>
      </c>
      <c r="O45" s="268">
        <f>$F45*N45</f>
        <v>38000</v>
      </c>
      <c r="P45" s="268">
        <f>O45/1000000</f>
        <v>0.038</v>
      </c>
      <c r="Q45" s="465"/>
    </row>
    <row r="46" spans="1:17" s="455" customFormat="1" ht="15.75" customHeight="1">
      <c r="A46" s="351">
        <v>33</v>
      </c>
      <c r="B46" s="352" t="s">
        <v>404</v>
      </c>
      <c r="C46" s="355">
        <v>5128452</v>
      </c>
      <c r="D46" s="463" t="s">
        <v>12</v>
      </c>
      <c r="E46" s="464" t="s">
        <v>339</v>
      </c>
      <c r="F46" s="361">
        <v>-1000</v>
      </c>
      <c r="G46" s="331">
        <v>998651</v>
      </c>
      <c r="H46" s="332">
        <v>999448</v>
      </c>
      <c r="I46" s="268">
        <f>G46-H46</f>
        <v>-797</v>
      </c>
      <c r="J46" s="268">
        <f>$F46*I46</f>
        <v>797000</v>
      </c>
      <c r="K46" s="268">
        <f>J46/1000000</f>
        <v>0.797</v>
      </c>
      <c r="L46" s="331">
        <v>999779</v>
      </c>
      <c r="M46" s="332">
        <v>999783</v>
      </c>
      <c r="N46" s="268">
        <f>L46-M46</f>
        <v>-4</v>
      </c>
      <c r="O46" s="268">
        <f>$F46*N46</f>
        <v>4000</v>
      </c>
      <c r="P46" s="268">
        <f>O46/1000000</f>
        <v>0.004</v>
      </c>
      <c r="Q46" s="485"/>
    </row>
    <row r="47" spans="1:17" s="455" customFormat="1" ht="15.75" customHeight="1">
      <c r="A47" s="351"/>
      <c r="B47" s="354" t="s">
        <v>42</v>
      </c>
      <c r="C47" s="355"/>
      <c r="D47" s="40"/>
      <c r="E47" s="40"/>
      <c r="F47" s="361"/>
      <c r="G47" s="331"/>
      <c r="H47" s="332"/>
      <c r="I47" s="268"/>
      <c r="J47" s="268"/>
      <c r="K47" s="268"/>
      <c r="L47" s="267"/>
      <c r="M47" s="268"/>
      <c r="N47" s="268"/>
      <c r="O47" s="268"/>
      <c r="P47" s="268"/>
      <c r="Q47" s="459"/>
    </row>
    <row r="48" spans="1:17" s="455" customFormat="1" ht="15.75" customHeight="1">
      <c r="A48" s="351"/>
      <c r="B48" s="353" t="s">
        <v>18</v>
      </c>
      <c r="C48" s="355"/>
      <c r="D48" s="44"/>
      <c r="E48" s="44"/>
      <c r="F48" s="361"/>
      <c r="G48" s="331"/>
      <c r="H48" s="332"/>
      <c r="I48" s="268"/>
      <c r="J48" s="268"/>
      <c r="K48" s="268"/>
      <c r="L48" s="267"/>
      <c r="M48" s="268"/>
      <c r="N48" s="268"/>
      <c r="O48" s="268"/>
      <c r="P48" s="268"/>
      <c r="Q48" s="459"/>
    </row>
    <row r="49" spans="1:17" s="455" customFormat="1" ht="15.75" customHeight="1">
      <c r="A49" s="351">
        <v>34</v>
      </c>
      <c r="B49" s="352" t="s">
        <v>19</v>
      </c>
      <c r="C49" s="355">
        <v>4864875</v>
      </c>
      <c r="D49" s="40" t="s">
        <v>12</v>
      </c>
      <c r="E49" s="41" t="s">
        <v>339</v>
      </c>
      <c r="F49" s="361">
        <v>1000</v>
      </c>
      <c r="G49" s="331">
        <v>999983</v>
      </c>
      <c r="H49" s="332">
        <v>1000000</v>
      </c>
      <c r="I49" s="332">
        <f>G49-H49</f>
        <v>-17</v>
      </c>
      <c r="J49" s="332">
        <f>$F49*I49</f>
        <v>-17000</v>
      </c>
      <c r="K49" s="333">
        <f>J49/1000000</f>
        <v>-0.017</v>
      </c>
      <c r="L49" s="331">
        <v>98</v>
      </c>
      <c r="M49" s="332">
        <v>0</v>
      </c>
      <c r="N49" s="332">
        <f>L49-M49</f>
        <v>98</v>
      </c>
      <c r="O49" s="332">
        <f>$F49*N49</f>
        <v>98000</v>
      </c>
      <c r="P49" s="333">
        <f>O49/1000000</f>
        <v>0.098</v>
      </c>
      <c r="Q49" s="742" t="s">
        <v>450</v>
      </c>
    </row>
    <row r="50" spans="1:17" s="455" customFormat="1" ht="15.75" customHeight="1">
      <c r="A50" s="351">
        <v>35</v>
      </c>
      <c r="B50" s="352" t="s">
        <v>20</v>
      </c>
      <c r="C50" s="355">
        <v>4865144</v>
      </c>
      <c r="D50" s="40" t="s">
        <v>12</v>
      </c>
      <c r="E50" s="41" t="s">
        <v>339</v>
      </c>
      <c r="F50" s="361">
        <v>1000</v>
      </c>
      <c r="G50" s="331">
        <v>86947</v>
      </c>
      <c r="H50" s="332">
        <v>86864</v>
      </c>
      <c r="I50" s="268">
        <f>G50-H50</f>
        <v>83</v>
      </c>
      <c r="J50" s="268">
        <f>$F50*I50</f>
        <v>83000</v>
      </c>
      <c r="K50" s="268">
        <f>J50/1000000</f>
        <v>0.083</v>
      </c>
      <c r="L50" s="331">
        <v>123758</v>
      </c>
      <c r="M50" s="332">
        <v>123655</v>
      </c>
      <c r="N50" s="268">
        <f>L50-M50</f>
        <v>103</v>
      </c>
      <c r="O50" s="268">
        <f>$F50*N50</f>
        <v>103000</v>
      </c>
      <c r="P50" s="268">
        <f>O50/1000000</f>
        <v>0.103</v>
      </c>
      <c r="Q50" s="459"/>
    </row>
    <row r="51" spans="1:17" ht="15.75" customHeight="1">
      <c r="A51" s="351"/>
      <c r="B51" s="354" t="s">
        <v>119</v>
      </c>
      <c r="C51" s="355"/>
      <c r="D51" s="40"/>
      <c r="E51" s="40"/>
      <c r="F51" s="361"/>
      <c r="G51" s="329"/>
      <c r="H51" s="330"/>
      <c r="I51" s="379"/>
      <c r="J51" s="379"/>
      <c r="K51" s="379"/>
      <c r="L51" s="380"/>
      <c r="M51" s="379"/>
      <c r="N51" s="379"/>
      <c r="O51" s="379"/>
      <c r="P51" s="379"/>
      <c r="Q51" s="147"/>
    </row>
    <row r="52" spans="1:17" s="455" customFormat="1" ht="12.75" customHeight="1">
      <c r="A52" s="351">
        <v>36</v>
      </c>
      <c r="B52" s="352" t="s">
        <v>120</v>
      </c>
      <c r="C52" s="355">
        <v>5295199</v>
      </c>
      <c r="D52" s="40" t="s">
        <v>12</v>
      </c>
      <c r="E52" s="41" t="s">
        <v>339</v>
      </c>
      <c r="F52" s="361">
        <v>100</v>
      </c>
      <c r="G52" s="331">
        <v>998066</v>
      </c>
      <c r="H52" s="332">
        <v>998066</v>
      </c>
      <c r="I52" s="268">
        <f>G52-H52</f>
        <v>0</v>
      </c>
      <c r="J52" s="268">
        <f>$F52*I52</f>
        <v>0</v>
      </c>
      <c r="K52" s="268">
        <f>J52/1000000</f>
        <v>0</v>
      </c>
      <c r="L52" s="331">
        <v>1141</v>
      </c>
      <c r="M52" s="332">
        <v>1141</v>
      </c>
      <c r="N52" s="268">
        <f>L52-M52</f>
        <v>0</v>
      </c>
      <c r="O52" s="268">
        <f>$F52*N52</f>
        <v>0</v>
      </c>
      <c r="P52" s="268">
        <f>O52/1000000</f>
        <v>0</v>
      </c>
      <c r="Q52" s="459"/>
    </row>
    <row r="53" spans="1:17" s="499" customFormat="1" ht="12.75" customHeight="1">
      <c r="A53" s="339">
        <v>37</v>
      </c>
      <c r="B53" s="317" t="s">
        <v>121</v>
      </c>
      <c r="C53" s="355">
        <v>4865135</v>
      </c>
      <c r="D53" s="44" t="s">
        <v>12</v>
      </c>
      <c r="E53" s="41" t="s">
        <v>339</v>
      </c>
      <c r="F53" s="355">
        <v>100</v>
      </c>
      <c r="G53" s="331">
        <v>151254</v>
      </c>
      <c r="H53" s="332">
        <v>151245</v>
      </c>
      <c r="I53" s="268">
        <f>G53-H53</f>
        <v>9</v>
      </c>
      <c r="J53" s="268">
        <f>$F53*I53</f>
        <v>900</v>
      </c>
      <c r="K53" s="268">
        <f>J53/1000000</f>
        <v>0.0009</v>
      </c>
      <c r="L53" s="331">
        <v>52962</v>
      </c>
      <c r="M53" s="332">
        <v>52319</v>
      </c>
      <c r="N53" s="268">
        <f>L53-M53</f>
        <v>643</v>
      </c>
      <c r="O53" s="268">
        <f>$F53*N53</f>
        <v>64300</v>
      </c>
      <c r="P53" s="268">
        <f>O53/1000000</f>
        <v>0.0643</v>
      </c>
      <c r="Q53" s="331"/>
    </row>
    <row r="54" spans="1:17" s="455" customFormat="1" ht="15.75" customHeight="1">
      <c r="A54" s="339"/>
      <c r="B54" s="353" t="s">
        <v>440</v>
      </c>
      <c r="C54" s="355"/>
      <c r="D54" s="44"/>
      <c r="E54" s="41"/>
      <c r="F54" s="355"/>
      <c r="G54" s="331"/>
      <c r="H54" s="332"/>
      <c r="I54" s="268"/>
      <c r="J54" s="268"/>
      <c r="K54" s="268"/>
      <c r="L54" s="331"/>
      <c r="M54" s="332"/>
      <c r="N54" s="268"/>
      <c r="O54" s="268"/>
      <c r="P54" s="268"/>
      <c r="Q54" s="331"/>
    </row>
    <row r="55" spans="1:17" s="455" customFormat="1" ht="15.75" customHeight="1">
      <c r="A55" s="339">
        <v>38</v>
      </c>
      <c r="B55" s="317" t="s">
        <v>36</v>
      </c>
      <c r="C55" s="355">
        <v>5295145</v>
      </c>
      <c r="D55" s="44" t="s">
        <v>12</v>
      </c>
      <c r="E55" s="41" t="s">
        <v>339</v>
      </c>
      <c r="F55" s="355">
        <v>-1000</v>
      </c>
      <c r="G55" s="331">
        <v>999997</v>
      </c>
      <c r="H55" s="332">
        <v>1000000</v>
      </c>
      <c r="I55" s="268">
        <f>G55-H55</f>
        <v>-3</v>
      </c>
      <c r="J55" s="268">
        <f>$F55*I55</f>
        <v>3000</v>
      </c>
      <c r="K55" s="268">
        <f>J55/1000000</f>
        <v>0.003</v>
      </c>
      <c r="L55" s="331">
        <v>999990</v>
      </c>
      <c r="M55" s="332">
        <v>1000000</v>
      </c>
      <c r="N55" s="268">
        <f>L55-M55</f>
        <v>-10</v>
      </c>
      <c r="O55" s="268">
        <f>$F55*N55</f>
        <v>10000</v>
      </c>
      <c r="P55" s="268">
        <f>O55/1000000</f>
        <v>0.01</v>
      </c>
      <c r="Q55" s="331"/>
    </row>
    <row r="56" spans="1:17" s="455" customFormat="1" ht="15.75" customHeight="1" thickBot="1">
      <c r="A56" s="733">
        <v>39</v>
      </c>
      <c r="B56" s="734" t="s">
        <v>176</v>
      </c>
      <c r="C56" s="356">
        <v>5295146</v>
      </c>
      <c r="D56" s="356" t="s">
        <v>12</v>
      </c>
      <c r="E56" s="356" t="s">
        <v>339</v>
      </c>
      <c r="F56" s="356">
        <v>-1000</v>
      </c>
      <c r="G56" s="104">
        <v>999913</v>
      </c>
      <c r="H56" s="356">
        <v>1000000</v>
      </c>
      <c r="I56" s="356">
        <f>G56-H56</f>
        <v>-87</v>
      </c>
      <c r="J56" s="356">
        <f>$F56*I56</f>
        <v>87000</v>
      </c>
      <c r="K56" s="356">
        <f>J56/1000000</f>
        <v>0.087</v>
      </c>
      <c r="L56" s="104">
        <v>999977</v>
      </c>
      <c r="M56" s="356">
        <v>1000000</v>
      </c>
      <c r="N56" s="356">
        <f>L56-M56</f>
        <v>-23</v>
      </c>
      <c r="O56" s="356">
        <f>$F56*N56</f>
        <v>23000</v>
      </c>
      <c r="P56" s="356">
        <f>O56/1000000</f>
        <v>0.023</v>
      </c>
      <c r="Q56" s="457"/>
    </row>
    <row r="57" spans="1:17" s="455" customFormat="1" ht="4.5" customHeight="1" thickTop="1">
      <c r="A57" s="339"/>
      <c r="B57" s="317"/>
      <c r="C57" s="355"/>
      <c r="D57" s="44"/>
      <c r="E57" s="41"/>
      <c r="F57" s="355"/>
      <c r="G57" s="332"/>
      <c r="H57" s="332"/>
      <c r="I57" s="268"/>
      <c r="J57" s="268"/>
      <c r="K57" s="268"/>
      <c r="L57" s="332"/>
      <c r="M57" s="332"/>
      <c r="N57" s="268"/>
      <c r="O57" s="268"/>
      <c r="P57" s="268"/>
      <c r="Q57" s="499"/>
    </row>
    <row r="58" spans="2:16" ht="13.5" customHeight="1">
      <c r="B58" s="16" t="s">
        <v>140</v>
      </c>
      <c r="F58" s="193"/>
      <c r="I58" s="17"/>
      <c r="J58" s="17"/>
      <c r="K58" s="385">
        <f>SUM(K8:K53)-K32</f>
        <v>0.8862833000000001</v>
      </c>
      <c r="N58" s="17"/>
      <c r="O58" s="17"/>
      <c r="P58" s="385">
        <f>SUM(P8:P53)-P32</f>
        <v>1.8380953999999998</v>
      </c>
    </row>
    <row r="59" spans="2:16" ht="1.5" customHeight="1" hidden="1">
      <c r="B59" s="16"/>
      <c r="F59" s="193"/>
      <c r="I59" s="17"/>
      <c r="J59" s="17"/>
      <c r="K59" s="28"/>
      <c r="N59" s="17"/>
      <c r="O59" s="17"/>
      <c r="P59" s="28"/>
    </row>
    <row r="60" spans="2:16" ht="12.75" customHeight="1">
      <c r="B60" s="16" t="s">
        <v>141</v>
      </c>
      <c r="F60" s="193"/>
      <c r="I60" s="17"/>
      <c r="J60" s="17"/>
      <c r="K60" s="385">
        <f>SUM(K58:K59)</f>
        <v>0.8862833000000001</v>
      </c>
      <c r="N60" s="17"/>
      <c r="O60" s="17"/>
      <c r="P60" s="385">
        <f>SUM(P58:P59)</f>
        <v>1.8380953999999998</v>
      </c>
    </row>
    <row r="61" ht="15">
      <c r="F61" s="193"/>
    </row>
    <row r="62" spans="6:17" ht="15">
      <c r="F62" s="193"/>
      <c r="Q62" s="248" t="str">
        <f>NDPL!$Q$1</f>
        <v>MAY-2017</v>
      </c>
    </row>
    <row r="63" ht="15">
      <c r="F63" s="193"/>
    </row>
    <row r="64" spans="6:17" ht="15">
      <c r="F64" s="193"/>
      <c r="Q64" s="248"/>
    </row>
    <row r="65" spans="1:16" ht="18.75" thickBot="1">
      <c r="A65" s="88" t="s">
        <v>247</v>
      </c>
      <c r="F65" s="193"/>
      <c r="G65" s="6"/>
      <c r="H65" s="6"/>
      <c r="I65" s="48" t="s">
        <v>7</v>
      </c>
      <c r="J65" s="18"/>
      <c r="K65" s="18"/>
      <c r="L65" s="18"/>
      <c r="M65" s="18"/>
      <c r="N65" s="48" t="s">
        <v>391</v>
      </c>
      <c r="O65" s="18"/>
      <c r="P65" s="18"/>
    </row>
    <row r="66" spans="1:17" ht="39.75" thickBot="1" thickTop="1">
      <c r="A66" s="35" t="s">
        <v>8</v>
      </c>
      <c r="B66" s="32" t="s">
        <v>9</v>
      </c>
      <c r="C66" s="33" t="s">
        <v>1</v>
      </c>
      <c r="D66" s="33" t="s">
        <v>2</v>
      </c>
      <c r="E66" s="33" t="s">
        <v>3</v>
      </c>
      <c r="F66" s="33" t="s">
        <v>10</v>
      </c>
      <c r="G66" s="35" t="str">
        <f>NDPL!G5</f>
        <v>FINAL READING 01/06/2017</v>
      </c>
      <c r="H66" s="33" t="str">
        <f>NDPL!H5</f>
        <v>INTIAL READING 01/05/2017</v>
      </c>
      <c r="I66" s="33" t="s">
        <v>4</v>
      </c>
      <c r="J66" s="33" t="s">
        <v>5</v>
      </c>
      <c r="K66" s="33" t="s">
        <v>6</v>
      </c>
      <c r="L66" s="35" t="str">
        <f>NDPL!G5</f>
        <v>FINAL READING 01/06/2017</v>
      </c>
      <c r="M66" s="33" t="str">
        <f>NDPL!H5</f>
        <v>INTIAL READING 01/05/2017</v>
      </c>
      <c r="N66" s="33" t="s">
        <v>4</v>
      </c>
      <c r="O66" s="33" t="s">
        <v>5</v>
      </c>
      <c r="P66" s="33" t="s">
        <v>6</v>
      </c>
      <c r="Q66" s="34" t="s">
        <v>307</v>
      </c>
    </row>
    <row r="67" spans="1:16" ht="17.25" thickBot="1" thickTop="1">
      <c r="A67" s="19"/>
      <c r="B67" s="89"/>
      <c r="C67" s="19"/>
      <c r="D67" s="19"/>
      <c r="E67" s="19"/>
      <c r="F67" s="318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7" ht="15.75" customHeight="1" thickTop="1">
      <c r="A68" s="349"/>
      <c r="B68" s="350" t="s">
        <v>126</v>
      </c>
      <c r="C68" s="36"/>
      <c r="D68" s="36"/>
      <c r="E68" s="36"/>
      <c r="F68" s="319"/>
      <c r="G68" s="29"/>
      <c r="H68" s="467"/>
      <c r="I68" s="467"/>
      <c r="J68" s="467"/>
      <c r="K68" s="467"/>
      <c r="L68" s="29"/>
      <c r="M68" s="467"/>
      <c r="N68" s="467"/>
      <c r="O68" s="467"/>
      <c r="P68" s="467"/>
      <c r="Q68" s="557"/>
    </row>
    <row r="69" spans="1:17" s="455" customFormat="1" ht="15.75" customHeight="1">
      <c r="A69" s="351">
        <v>1</v>
      </c>
      <c r="B69" s="352" t="s">
        <v>15</v>
      </c>
      <c r="C69" s="355">
        <v>4864968</v>
      </c>
      <c r="D69" s="40" t="s">
        <v>12</v>
      </c>
      <c r="E69" s="41" t="s">
        <v>339</v>
      </c>
      <c r="F69" s="361">
        <v>-1000</v>
      </c>
      <c r="G69" s="331">
        <v>979511</v>
      </c>
      <c r="H69" s="332">
        <v>979704</v>
      </c>
      <c r="I69" s="332">
        <f>G69-H69</f>
        <v>-193</v>
      </c>
      <c r="J69" s="332">
        <f>$F69*I69</f>
        <v>193000</v>
      </c>
      <c r="K69" s="332">
        <f>J69/1000000</f>
        <v>0.193</v>
      </c>
      <c r="L69" s="331">
        <v>882117</v>
      </c>
      <c r="M69" s="332">
        <v>882643</v>
      </c>
      <c r="N69" s="332">
        <f>L69-M69</f>
        <v>-526</v>
      </c>
      <c r="O69" s="332">
        <f>$F69*N69</f>
        <v>526000</v>
      </c>
      <c r="P69" s="332">
        <f>O69/1000000</f>
        <v>0.526</v>
      </c>
      <c r="Q69" s="459"/>
    </row>
    <row r="70" spans="1:17" s="455" customFormat="1" ht="13.5" customHeight="1">
      <c r="A70" s="351">
        <v>2</v>
      </c>
      <c r="B70" s="352" t="s">
        <v>16</v>
      </c>
      <c r="C70" s="355">
        <v>5295149</v>
      </c>
      <c r="D70" s="40" t="s">
        <v>12</v>
      </c>
      <c r="E70" s="41" t="s">
        <v>339</v>
      </c>
      <c r="F70" s="361">
        <v>-1000</v>
      </c>
      <c r="G70" s="331">
        <v>993836</v>
      </c>
      <c r="H70" s="332">
        <v>994021</v>
      </c>
      <c r="I70" s="332">
        <f>G70-H70</f>
        <v>-185</v>
      </c>
      <c r="J70" s="332">
        <f>$F70*I70</f>
        <v>185000</v>
      </c>
      <c r="K70" s="332">
        <f>J70/1000000</f>
        <v>0.185</v>
      </c>
      <c r="L70" s="331">
        <v>973193</v>
      </c>
      <c r="M70" s="332">
        <v>973659</v>
      </c>
      <c r="N70" s="332">
        <f>L70-M70</f>
        <v>-466</v>
      </c>
      <c r="O70" s="332">
        <f>$F70*N70</f>
        <v>466000</v>
      </c>
      <c r="P70" s="332">
        <f>O70/1000000</f>
        <v>0.466</v>
      </c>
      <c r="Q70" s="459"/>
    </row>
    <row r="71" spans="1:17" s="455" customFormat="1" ht="15">
      <c r="A71" s="351">
        <v>3</v>
      </c>
      <c r="B71" s="352" t="s">
        <v>17</v>
      </c>
      <c r="C71" s="355">
        <v>5295177</v>
      </c>
      <c r="D71" s="40" t="s">
        <v>12</v>
      </c>
      <c r="E71" s="41" t="s">
        <v>339</v>
      </c>
      <c r="F71" s="361">
        <v>-500</v>
      </c>
      <c r="G71" s="331">
        <v>956832</v>
      </c>
      <c r="H71" s="332">
        <v>957323</v>
      </c>
      <c r="I71" s="332">
        <f>G71-H71</f>
        <v>-491</v>
      </c>
      <c r="J71" s="332">
        <f>$F71*I71</f>
        <v>245500</v>
      </c>
      <c r="K71" s="332">
        <f>J71/1000000</f>
        <v>0.2455</v>
      </c>
      <c r="L71" s="331">
        <v>997435</v>
      </c>
      <c r="M71" s="332">
        <v>999051</v>
      </c>
      <c r="N71" s="332">
        <f>L71-M71</f>
        <v>-1616</v>
      </c>
      <c r="O71" s="332">
        <f>$F71*N71</f>
        <v>808000</v>
      </c>
      <c r="P71" s="332">
        <f>O71/1000000</f>
        <v>0.808</v>
      </c>
      <c r="Q71" s="456"/>
    </row>
    <row r="72" spans="1:17" s="455" customFormat="1" ht="15">
      <c r="A72" s="351"/>
      <c r="B72" s="352"/>
      <c r="C72" s="355"/>
      <c r="D72" s="40"/>
      <c r="E72" s="41"/>
      <c r="F72" s="361">
        <v>-500</v>
      </c>
      <c r="G72" s="331">
        <v>986551</v>
      </c>
      <c r="H72" s="332">
        <v>986551</v>
      </c>
      <c r="I72" s="332">
        <f>G72-H72</f>
        <v>0</v>
      </c>
      <c r="J72" s="332">
        <f>$F72*I72</f>
        <v>0</v>
      </c>
      <c r="K72" s="332">
        <f>J72/1000000</f>
        <v>0</v>
      </c>
      <c r="L72" s="331"/>
      <c r="M72" s="332"/>
      <c r="N72" s="332"/>
      <c r="O72" s="332"/>
      <c r="P72" s="332"/>
      <c r="Q72" s="456"/>
    </row>
    <row r="73" spans="1:17" s="455" customFormat="1" ht="15">
      <c r="A73" s="351">
        <v>4</v>
      </c>
      <c r="B73" s="352" t="s">
        <v>166</v>
      </c>
      <c r="C73" s="355">
        <v>5100231</v>
      </c>
      <c r="D73" s="40" t="s">
        <v>12</v>
      </c>
      <c r="E73" s="41" t="s">
        <v>339</v>
      </c>
      <c r="F73" s="361">
        <v>-2000</v>
      </c>
      <c r="G73" s="331">
        <v>991554</v>
      </c>
      <c r="H73" s="332">
        <v>991819</v>
      </c>
      <c r="I73" s="332">
        <f>G73-H73</f>
        <v>-265</v>
      </c>
      <c r="J73" s="332">
        <f>$F73*I73</f>
        <v>530000</v>
      </c>
      <c r="K73" s="332">
        <f>J73/1000000</f>
        <v>0.53</v>
      </c>
      <c r="L73" s="331">
        <v>974076</v>
      </c>
      <c r="M73" s="332">
        <v>974605</v>
      </c>
      <c r="N73" s="332">
        <f>L73-M73</f>
        <v>-529</v>
      </c>
      <c r="O73" s="332">
        <f>$F73*N73</f>
        <v>1058000</v>
      </c>
      <c r="P73" s="332">
        <f>O73/1000000</f>
        <v>1.058</v>
      </c>
      <c r="Q73" s="497"/>
    </row>
    <row r="74" spans="1:17" s="455" customFormat="1" ht="15.75" customHeight="1">
      <c r="A74" s="351"/>
      <c r="B74" s="353" t="s">
        <v>127</v>
      </c>
      <c r="C74" s="355"/>
      <c r="D74" s="44"/>
      <c r="E74" s="44"/>
      <c r="F74" s="361"/>
      <c r="G74" s="331"/>
      <c r="H74" s="332"/>
      <c r="I74" s="476"/>
      <c r="J74" s="476"/>
      <c r="K74" s="476"/>
      <c r="L74" s="331"/>
      <c r="M74" s="476"/>
      <c r="N74" s="476"/>
      <c r="O74" s="476"/>
      <c r="P74" s="476"/>
      <c r="Q74" s="459"/>
    </row>
    <row r="75" spans="1:17" s="455" customFormat="1" ht="15.75" customHeight="1">
      <c r="A75" s="351">
        <v>5</v>
      </c>
      <c r="B75" s="352" t="s">
        <v>128</v>
      </c>
      <c r="C75" s="355">
        <v>4864978</v>
      </c>
      <c r="D75" s="40" t="s">
        <v>12</v>
      </c>
      <c r="E75" s="41" t="s">
        <v>339</v>
      </c>
      <c r="F75" s="361">
        <v>-1000</v>
      </c>
      <c r="G75" s="331">
        <v>998849</v>
      </c>
      <c r="H75" s="332">
        <v>998961</v>
      </c>
      <c r="I75" s="476">
        <f aca="true" t="shared" si="12" ref="I75:I80">G75-H75</f>
        <v>-112</v>
      </c>
      <c r="J75" s="476">
        <f aca="true" t="shared" si="13" ref="J75:J80">$F75*I75</f>
        <v>112000</v>
      </c>
      <c r="K75" s="476">
        <f aca="true" t="shared" si="14" ref="K75:K80">J75/1000000</f>
        <v>0.112</v>
      </c>
      <c r="L75" s="331">
        <v>999702</v>
      </c>
      <c r="M75" s="332">
        <v>1000249</v>
      </c>
      <c r="N75" s="476">
        <f aca="true" t="shared" si="15" ref="N75:N80">L75-M75</f>
        <v>-547</v>
      </c>
      <c r="O75" s="476">
        <f aca="true" t="shared" si="16" ref="O75:O80">$F75*N75</f>
        <v>547000</v>
      </c>
      <c r="P75" s="476">
        <f aca="true" t="shared" si="17" ref="P75:P80">O75/1000000</f>
        <v>0.547</v>
      </c>
      <c r="Q75" s="459"/>
    </row>
    <row r="76" spans="1:17" s="455" customFormat="1" ht="15.75" customHeight="1">
      <c r="A76" s="351">
        <v>6</v>
      </c>
      <c r="B76" s="352" t="s">
        <v>129</v>
      </c>
      <c r="C76" s="355">
        <v>5128449</v>
      </c>
      <c r="D76" s="40" t="s">
        <v>12</v>
      </c>
      <c r="E76" s="41" t="s">
        <v>339</v>
      </c>
      <c r="F76" s="361">
        <v>-1000</v>
      </c>
      <c r="G76" s="331">
        <v>995078</v>
      </c>
      <c r="H76" s="332">
        <v>995217</v>
      </c>
      <c r="I76" s="476">
        <f t="shared" si="12"/>
        <v>-139</v>
      </c>
      <c r="J76" s="476">
        <f t="shared" si="13"/>
        <v>139000</v>
      </c>
      <c r="K76" s="476">
        <f t="shared" si="14"/>
        <v>0.139</v>
      </c>
      <c r="L76" s="331">
        <v>999048</v>
      </c>
      <c r="M76" s="332">
        <v>999545</v>
      </c>
      <c r="N76" s="476">
        <f t="shared" si="15"/>
        <v>-497</v>
      </c>
      <c r="O76" s="476">
        <f t="shared" si="16"/>
        <v>497000</v>
      </c>
      <c r="P76" s="476">
        <f t="shared" si="17"/>
        <v>0.497</v>
      </c>
      <c r="Q76" s="459"/>
    </row>
    <row r="77" spans="1:17" s="455" customFormat="1" ht="15.75" customHeight="1">
      <c r="A77" s="351">
        <v>7</v>
      </c>
      <c r="B77" s="352" t="s">
        <v>130</v>
      </c>
      <c r="C77" s="355">
        <v>5295141</v>
      </c>
      <c r="D77" s="40" t="s">
        <v>12</v>
      </c>
      <c r="E77" s="41" t="s">
        <v>339</v>
      </c>
      <c r="F77" s="361">
        <v>-1000</v>
      </c>
      <c r="G77" s="331">
        <v>2126</v>
      </c>
      <c r="H77" s="332">
        <v>1497</v>
      </c>
      <c r="I77" s="476">
        <f t="shared" si="12"/>
        <v>629</v>
      </c>
      <c r="J77" s="476">
        <f t="shared" si="13"/>
        <v>-629000</v>
      </c>
      <c r="K77" s="476">
        <f t="shared" si="14"/>
        <v>-0.629</v>
      </c>
      <c r="L77" s="331">
        <v>999903</v>
      </c>
      <c r="M77" s="332">
        <v>999921</v>
      </c>
      <c r="N77" s="476">
        <f t="shared" si="15"/>
        <v>-18</v>
      </c>
      <c r="O77" s="476">
        <f t="shared" si="16"/>
        <v>18000</v>
      </c>
      <c r="P77" s="476">
        <f t="shared" si="17"/>
        <v>0.018</v>
      </c>
      <c r="Q77" s="459"/>
    </row>
    <row r="78" spans="1:17" s="455" customFormat="1" ht="15.75" customHeight="1">
      <c r="A78" s="351">
        <v>8</v>
      </c>
      <c r="B78" s="352" t="s">
        <v>131</v>
      </c>
      <c r="C78" s="355">
        <v>4865167</v>
      </c>
      <c r="D78" s="40" t="s">
        <v>12</v>
      </c>
      <c r="E78" s="41" t="s">
        <v>339</v>
      </c>
      <c r="F78" s="361">
        <v>-1000</v>
      </c>
      <c r="G78" s="331">
        <v>1655</v>
      </c>
      <c r="H78" s="268">
        <v>1655</v>
      </c>
      <c r="I78" s="476">
        <f t="shared" si="12"/>
        <v>0</v>
      </c>
      <c r="J78" s="476">
        <f t="shared" si="13"/>
        <v>0</v>
      </c>
      <c r="K78" s="476">
        <f t="shared" si="14"/>
        <v>0</v>
      </c>
      <c r="L78" s="331">
        <v>980809</v>
      </c>
      <c r="M78" s="332">
        <v>980809</v>
      </c>
      <c r="N78" s="476">
        <f t="shared" si="15"/>
        <v>0</v>
      </c>
      <c r="O78" s="476">
        <f t="shared" si="16"/>
        <v>0</v>
      </c>
      <c r="P78" s="476">
        <f t="shared" si="17"/>
        <v>0</v>
      </c>
      <c r="Q78" s="459"/>
    </row>
    <row r="79" spans="1:17" s="508" customFormat="1" ht="15">
      <c r="A79" s="540">
        <v>9</v>
      </c>
      <c r="B79" s="541" t="s">
        <v>132</v>
      </c>
      <c r="C79" s="542">
        <v>5295134</v>
      </c>
      <c r="D79" s="64" t="s">
        <v>12</v>
      </c>
      <c r="E79" s="65" t="s">
        <v>339</v>
      </c>
      <c r="F79" s="361">
        <v>-1000</v>
      </c>
      <c r="G79" s="331">
        <v>983797</v>
      </c>
      <c r="H79" s="332">
        <v>983684</v>
      </c>
      <c r="I79" s="476">
        <f t="shared" si="12"/>
        <v>113</v>
      </c>
      <c r="J79" s="476">
        <f t="shared" si="13"/>
        <v>-113000</v>
      </c>
      <c r="K79" s="476">
        <f t="shared" si="14"/>
        <v>-0.113</v>
      </c>
      <c r="L79" s="331">
        <v>969809</v>
      </c>
      <c r="M79" s="332">
        <v>970262</v>
      </c>
      <c r="N79" s="476">
        <f t="shared" si="15"/>
        <v>-453</v>
      </c>
      <c r="O79" s="476">
        <f t="shared" si="16"/>
        <v>453000</v>
      </c>
      <c r="P79" s="476">
        <f t="shared" si="17"/>
        <v>0.453</v>
      </c>
      <c r="Q79" s="543"/>
    </row>
    <row r="80" spans="1:17" s="455" customFormat="1" ht="15.75" customHeight="1">
      <c r="A80" s="351">
        <v>10</v>
      </c>
      <c r="B80" s="352" t="s">
        <v>133</v>
      </c>
      <c r="C80" s="355">
        <v>5295135</v>
      </c>
      <c r="D80" s="40" t="s">
        <v>12</v>
      </c>
      <c r="E80" s="41" t="s">
        <v>339</v>
      </c>
      <c r="F80" s="361">
        <v>-1000</v>
      </c>
      <c r="G80" s="331">
        <v>989325</v>
      </c>
      <c r="H80" s="332">
        <v>989329</v>
      </c>
      <c r="I80" s="332">
        <f t="shared" si="12"/>
        <v>-4</v>
      </c>
      <c r="J80" s="332">
        <f t="shared" si="13"/>
        <v>4000</v>
      </c>
      <c r="K80" s="332">
        <f t="shared" si="14"/>
        <v>0.004</v>
      </c>
      <c r="L80" s="331">
        <v>995381</v>
      </c>
      <c r="M80" s="332">
        <v>995911</v>
      </c>
      <c r="N80" s="332">
        <f t="shared" si="15"/>
        <v>-530</v>
      </c>
      <c r="O80" s="332">
        <f t="shared" si="16"/>
        <v>530000</v>
      </c>
      <c r="P80" s="332">
        <f t="shared" si="17"/>
        <v>0.53</v>
      </c>
      <c r="Q80" s="497"/>
    </row>
    <row r="81" spans="1:17" s="455" customFormat="1" ht="15.75" customHeight="1">
      <c r="A81" s="351"/>
      <c r="B81" s="354" t="s">
        <v>134</v>
      </c>
      <c r="C81" s="355"/>
      <c r="D81" s="40"/>
      <c r="E81" s="40"/>
      <c r="F81" s="361"/>
      <c r="G81" s="331"/>
      <c r="H81" s="332"/>
      <c r="I81" s="476"/>
      <c r="J81" s="476"/>
      <c r="K81" s="476"/>
      <c r="L81" s="331"/>
      <c r="M81" s="476"/>
      <c r="N81" s="476"/>
      <c r="O81" s="476"/>
      <c r="P81" s="476"/>
      <c r="Q81" s="459"/>
    </row>
    <row r="82" spans="1:17" s="455" customFormat="1" ht="15.75" customHeight="1">
      <c r="A82" s="351">
        <v>11</v>
      </c>
      <c r="B82" s="352" t="s">
        <v>135</v>
      </c>
      <c r="C82" s="355">
        <v>5100229</v>
      </c>
      <c r="D82" s="40" t="s">
        <v>12</v>
      </c>
      <c r="E82" s="41" t="s">
        <v>339</v>
      </c>
      <c r="F82" s="361">
        <v>-1000</v>
      </c>
      <c r="G82" s="331">
        <v>979493</v>
      </c>
      <c r="H82" s="332">
        <v>979657</v>
      </c>
      <c r="I82" s="476">
        <f>G82-H82</f>
        <v>-164</v>
      </c>
      <c r="J82" s="476">
        <f>$F82*I82</f>
        <v>164000</v>
      </c>
      <c r="K82" s="476">
        <f>J82/1000000</f>
        <v>0.164</v>
      </c>
      <c r="L82" s="331">
        <v>964359</v>
      </c>
      <c r="M82" s="332">
        <v>965911</v>
      </c>
      <c r="N82" s="476">
        <f>L82-M82</f>
        <v>-1552</v>
      </c>
      <c r="O82" s="476">
        <f>$F82*N82</f>
        <v>1552000</v>
      </c>
      <c r="P82" s="476">
        <f>O82/1000000</f>
        <v>1.552</v>
      </c>
      <c r="Q82" s="459"/>
    </row>
    <row r="83" spans="1:17" s="455" customFormat="1" ht="15.75" customHeight="1">
      <c r="A83" s="351">
        <v>12</v>
      </c>
      <c r="B83" s="352" t="s">
        <v>136</v>
      </c>
      <c r="C83" s="355">
        <v>4864917</v>
      </c>
      <c r="D83" s="40" t="s">
        <v>12</v>
      </c>
      <c r="E83" s="41" t="s">
        <v>339</v>
      </c>
      <c r="F83" s="361">
        <v>-1000</v>
      </c>
      <c r="G83" s="331">
        <v>959603</v>
      </c>
      <c r="H83" s="332">
        <v>959306</v>
      </c>
      <c r="I83" s="476">
        <f>G83-H83</f>
        <v>297</v>
      </c>
      <c r="J83" s="476">
        <f>$F83*I83</f>
        <v>-297000</v>
      </c>
      <c r="K83" s="476">
        <f>J83/1000000</f>
        <v>-0.297</v>
      </c>
      <c r="L83" s="331">
        <v>832499</v>
      </c>
      <c r="M83" s="332">
        <v>833426</v>
      </c>
      <c r="N83" s="476">
        <f>L83-M83</f>
        <v>-927</v>
      </c>
      <c r="O83" s="476">
        <f>$F83*N83</f>
        <v>927000</v>
      </c>
      <c r="P83" s="476">
        <f>O83/1000000</f>
        <v>0.927</v>
      </c>
      <c r="Q83" s="459"/>
    </row>
    <row r="84" spans="1:17" s="455" customFormat="1" ht="15.75" customHeight="1">
      <c r="A84" s="351"/>
      <c r="B84" s="353" t="s">
        <v>137</v>
      </c>
      <c r="C84" s="355"/>
      <c r="D84" s="44"/>
      <c r="E84" s="44"/>
      <c r="F84" s="361"/>
      <c r="G84" s="331"/>
      <c r="H84" s="332"/>
      <c r="I84" s="476"/>
      <c r="J84" s="476"/>
      <c r="K84" s="476"/>
      <c r="L84" s="331"/>
      <c r="M84" s="476"/>
      <c r="N84" s="476"/>
      <c r="O84" s="476"/>
      <c r="P84" s="476"/>
      <c r="Q84" s="459"/>
    </row>
    <row r="85" spans="1:17" s="455" customFormat="1" ht="19.5" customHeight="1">
      <c r="A85" s="351">
        <v>13</v>
      </c>
      <c r="B85" s="352" t="s">
        <v>138</v>
      </c>
      <c r="C85" s="355">
        <v>4865053</v>
      </c>
      <c r="D85" s="40" t="s">
        <v>12</v>
      </c>
      <c r="E85" s="41" t="s">
        <v>339</v>
      </c>
      <c r="F85" s="361">
        <v>-1000</v>
      </c>
      <c r="G85" s="331">
        <v>16623</v>
      </c>
      <c r="H85" s="332">
        <v>16790</v>
      </c>
      <c r="I85" s="476">
        <f>G85-H85</f>
        <v>-167</v>
      </c>
      <c r="J85" s="476">
        <f>$F85*I85</f>
        <v>167000</v>
      </c>
      <c r="K85" s="476">
        <f>J85/1000000</f>
        <v>0.167</v>
      </c>
      <c r="L85" s="331">
        <v>33877</v>
      </c>
      <c r="M85" s="332">
        <v>33967</v>
      </c>
      <c r="N85" s="476">
        <f>L85-M85</f>
        <v>-90</v>
      </c>
      <c r="O85" s="476">
        <f>$F85*N85</f>
        <v>90000</v>
      </c>
      <c r="P85" s="476">
        <f>O85/1000000</f>
        <v>0.09</v>
      </c>
      <c r="Q85" s="470"/>
    </row>
    <row r="86" spans="1:17" s="455" customFormat="1" ht="19.5" customHeight="1">
      <c r="A86" s="351">
        <v>14</v>
      </c>
      <c r="B86" s="352" t="s">
        <v>139</v>
      </c>
      <c r="C86" s="355">
        <v>5128445</v>
      </c>
      <c r="D86" s="40" t="s">
        <v>12</v>
      </c>
      <c r="E86" s="41" t="s">
        <v>339</v>
      </c>
      <c r="F86" s="361">
        <v>-1000</v>
      </c>
      <c r="G86" s="331">
        <v>2780</v>
      </c>
      <c r="H86" s="332">
        <v>2819</v>
      </c>
      <c r="I86" s="332">
        <f>G86-H86</f>
        <v>-39</v>
      </c>
      <c r="J86" s="332">
        <f>$F86*I86</f>
        <v>39000</v>
      </c>
      <c r="K86" s="332">
        <f>J86/1000000</f>
        <v>0.039</v>
      </c>
      <c r="L86" s="331">
        <v>84</v>
      </c>
      <c r="M86" s="332">
        <v>102</v>
      </c>
      <c r="N86" s="332">
        <f>L86-M86</f>
        <v>-18</v>
      </c>
      <c r="O86" s="332">
        <f>$F86*N86</f>
        <v>18000</v>
      </c>
      <c r="P86" s="332">
        <f>O86/1000000</f>
        <v>0.018</v>
      </c>
      <c r="Q86" s="470"/>
    </row>
    <row r="87" spans="1:17" s="455" customFormat="1" ht="19.5" customHeight="1">
      <c r="A87" s="351">
        <v>15</v>
      </c>
      <c r="B87" s="352" t="s">
        <v>406</v>
      </c>
      <c r="C87" s="355">
        <v>5295165</v>
      </c>
      <c r="D87" s="40" t="s">
        <v>12</v>
      </c>
      <c r="E87" s="41" t="s">
        <v>339</v>
      </c>
      <c r="F87" s="361">
        <v>-1000</v>
      </c>
      <c r="G87" s="331">
        <v>965980</v>
      </c>
      <c r="H87" s="332">
        <v>966843</v>
      </c>
      <c r="I87" s="332">
        <f>G87-H87</f>
        <v>-863</v>
      </c>
      <c r="J87" s="332">
        <f>$F87*I87</f>
        <v>863000</v>
      </c>
      <c r="K87" s="332">
        <f>J87/1000000</f>
        <v>0.863</v>
      </c>
      <c r="L87" s="331">
        <v>919780</v>
      </c>
      <c r="M87" s="332">
        <v>919842</v>
      </c>
      <c r="N87" s="332">
        <f>L87-M87</f>
        <v>-62</v>
      </c>
      <c r="O87" s="332">
        <f>$F87*N87</f>
        <v>62000</v>
      </c>
      <c r="P87" s="332">
        <f>O87/1000000</f>
        <v>0.062</v>
      </c>
      <c r="Q87" s="470"/>
    </row>
    <row r="88" spans="1:17" ht="14.25" customHeight="1">
      <c r="A88" s="351"/>
      <c r="B88" s="354" t="s">
        <v>144</v>
      </c>
      <c r="C88" s="355"/>
      <c r="D88" s="40"/>
      <c r="E88" s="40"/>
      <c r="F88" s="361"/>
      <c r="G88" s="382"/>
      <c r="H88" s="332"/>
      <c r="I88" s="332"/>
      <c r="J88" s="332"/>
      <c r="K88" s="332"/>
      <c r="L88" s="382"/>
      <c r="M88" s="332"/>
      <c r="N88" s="332"/>
      <c r="O88" s="332"/>
      <c r="P88" s="332"/>
      <c r="Q88" s="459"/>
    </row>
    <row r="89" spans="1:17" s="455" customFormat="1" ht="15.75" thickBot="1">
      <c r="A89" s="735">
        <v>16</v>
      </c>
      <c r="B89" s="736" t="s">
        <v>145</v>
      </c>
      <c r="C89" s="356">
        <v>4865087</v>
      </c>
      <c r="D89" s="90" t="s">
        <v>12</v>
      </c>
      <c r="E89" s="505" t="s">
        <v>339</v>
      </c>
      <c r="F89" s="356">
        <v>100</v>
      </c>
      <c r="G89" s="104">
        <v>0</v>
      </c>
      <c r="H89" s="458">
        <v>0</v>
      </c>
      <c r="I89" s="458">
        <f>G89-H89</f>
        <v>0</v>
      </c>
      <c r="J89" s="458">
        <f>$F89*I89</f>
        <v>0</v>
      </c>
      <c r="K89" s="458">
        <f>J89/1000000</f>
        <v>0</v>
      </c>
      <c r="L89" s="104">
        <v>0</v>
      </c>
      <c r="M89" s="458">
        <v>0</v>
      </c>
      <c r="N89" s="458">
        <f>L89-M89</f>
        <v>0</v>
      </c>
      <c r="O89" s="458">
        <f>$F89*N89</f>
        <v>0</v>
      </c>
      <c r="P89" s="458">
        <f>O89/1000000</f>
        <v>0</v>
      </c>
      <c r="Q89" s="737"/>
    </row>
    <row r="90" spans="1:17" ht="18.75" thickTop="1">
      <c r="A90" s="455"/>
      <c r="B90" s="294" t="s">
        <v>249</v>
      </c>
      <c r="C90" s="455"/>
      <c r="D90" s="455"/>
      <c r="E90" s="455"/>
      <c r="F90" s="603"/>
      <c r="G90" s="455"/>
      <c r="H90" s="455"/>
      <c r="I90" s="558"/>
      <c r="J90" s="558"/>
      <c r="K90" s="150">
        <f>SUM(K69:K88)</f>
        <v>1.6025</v>
      </c>
      <c r="L90" s="499"/>
      <c r="M90" s="455"/>
      <c r="N90" s="558"/>
      <c r="O90" s="558"/>
      <c r="P90" s="150">
        <f>SUM(P69:P88)</f>
        <v>7.552</v>
      </c>
      <c r="Q90" s="455"/>
    </row>
    <row r="91" spans="2:16" ht="18">
      <c r="B91" s="294"/>
      <c r="F91" s="193"/>
      <c r="I91" s="17"/>
      <c r="J91" s="17"/>
      <c r="K91" s="20"/>
      <c r="L91" s="18"/>
      <c r="N91" s="17"/>
      <c r="O91" s="17"/>
      <c r="P91" s="296"/>
    </row>
    <row r="92" spans="2:16" ht="18">
      <c r="B92" s="294" t="s">
        <v>147</v>
      </c>
      <c r="F92" s="193"/>
      <c r="I92" s="17"/>
      <c r="J92" s="17"/>
      <c r="K92" s="348">
        <f>SUM(K90:K91)</f>
        <v>1.6025</v>
      </c>
      <c r="L92" s="18"/>
      <c r="N92" s="17"/>
      <c r="O92" s="17"/>
      <c r="P92" s="348">
        <f>SUM(P90:P91)</f>
        <v>7.552</v>
      </c>
    </row>
    <row r="93" spans="6:16" ht="15">
      <c r="F93" s="193"/>
      <c r="I93" s="17"/>
      <c r="J93" s="17"/>
      <c r="K93" s="20"/>
      <c r="L93" s="18"/>
      <c r="N93" s="17"/>
      <c r="O93" s="17"/>
      <c r="P93" s="20"/>
    </row>
    <row r="94" spans="6:16" ht="15">
      <c r="F94" s="193"/>
      <c r="I94" s="17"/>
      <c r="J94" s="17"/>
      <c r="K94" s="20"/>
      <c r="L94" s="18"/>
      <c r="N94" s="17"/>
      <c r="O94" s="17"/>
      <c r="P94" s="20"/>
    </row>
    <row r="95" spans="6:18" ht="15">
      <c r="F95" s="193"/>
      <c r="I95" s="17"/>
      <c r="J95" s="17"/>
      <c r="K95" s="20"/>
      <c r="L95" s="18"/>
      <c r="N95" s="17"/>
      <c r="O95" s="17"/>
      <c r="P95" s="20"/>
      <c r="Q95" s="248" t="str">
        <f>NDPL!Q1</f>
        <v>MAY-2017</v>
      </c>
      <c r="R95" s="248"/>
    </row>
    <row r="96" spans="1:16" ht="18.75" thickBot="1">
      <c r="A96" s="306" t="s">
        <v>248</v>
      </c>
      <c r="F96" s="193"/>
      <c r="G96" s="6"/>
      <c r="H96" s="6"/>
      <c r="I96" s="48" t="s">
        <v>7</v>
      </c>
      <c r="J96" s="18"/>
      <c r="K96" s="18"/>
      <c r="L96" s="18"/>
      <c r="M96" s="18"/>
      <c r="N96" s="48" t="s">
        <v>391</v>
      </c>
      <c r="O96" s="18"/>
      <c r="P96" s="18"/>
    </row>
    <row r="97" spans="1:17" ht="48" customHeight="1" thickBot="1" thickTop="1">
      <c r="A97" s="35" t="s">
        <v>8</v>
      </c>
      <c r="B97" s="32" t="s">
        <v>9</v>
      </c>
      <c r="C97" s="33" t="s">
        <v>1</v>
      </c>
      <c r="D97" s="33" t="s">
        <v>2</v>
      </c>
      <c r="E97" s="33" t="s">
        <v>3</v>
      </c>
      <c r="F97" s="33" t="s">
        <v>10</v>
      </c>
      <c r="G97" s="35" t="str">
        <f>NDPL!G5</f>
        <v>FINAL READING 01/06/2017</v>
      </c>
      <c r="H97" s="33" t="str">
        <f>NDPL!H5</f>
        <v>INTIAL READING 01/05/2017</v>
      </c>
      <c r="I97" s="33" t="s">
        <v>4</v>
      </c>
      <c r="J97" s="33" t="s">
        <v>5</v>
      </c>
      <c r="K97" s="33" t="s">
        <v>6</v>
      </c>
      <c r="L97" s="35" t="str">
        <f>NDPL!G5</f>
        <v>FINAL READING 01/06/2017</v>
      </c>
      <c r="M97" s="33" t="str">
        <f>NDPL!H5</f>
        <v>INTIAL READING 01/05/2017</v>
      </c>
      <c r="N97" s="33" t="s">
        <v>4</v>
      </c>
      <c r="O97" s="33" t="s">
        <v>5</v>
      </c>
      <c r="P97" s="33" t="s">
        <v>6</v>
      </c>
      <c r="Q97" s="34" t="s">
        <v>307</v>
      </c>
    </row>
    <row r="98" spans="1:16" ht="17.25" thickBot="1" thickTop="1">
      <c r="A98" s="5"/>
      <c r="B98" s="43"/>
      <c r="C98" s="4"/>
      <c r="D98" s="4"/>
      <c r="E98" s="4"/>
      <c r="F98" s="320"/>
      <c r="G98" s="4"/>
      <c r="H98" s="4"/>
      <c r="I98" s="4"/>
      <c r="J98" s="4"/>
      <c r="K98" s="4"/>
      <c r="L98" s="19"/>
      <c r="M98" s="4"/>
      <c r="N98" s="4"/>
      <c r="O98" s="4"/>
      <c r="P98" s="4"/>
    </row>
    <row r="99" spans="1:17" ht="15.75" customHeight="1" thickTop="1">
      <c r="A99" s="349"/>
      <c r="B99" s="358" t="s">
        <v>32</v>
      </c>
      <c r="C99" s="359"/>
      <c r="D99" s="83"/>
      <c r="E99" s="91"/>
      <c r="F99" s="321"/>
      <c r="G99" s="31"/>
      <c r="H99" s="24"/>
      <c r="I99" s="25"/>
      <c r="J99" s="25"/>
      <c r="K99" s="25"/>
      <c r="L99" s="23"/>
      <c r="M99" s="24"/>
      <c r="N99" s="25"/>
      <c r="O99" s="25"/>
      <c r="P99" s="25"/>
      <c r="Q99" s="146"/>
    </row>
    <row r="100" spans="1:17" s="455" customFormat="1" ht="15.75" customHeight="1">
      <c r="A100" s="351">
        <v>1</v>
      </c>
      <c r="B100" s="352" t="s">
        <v>33</v>
      </c>
      <c r="C100" s="355">
        <v>4902506</v>
      </c>
      <c r="D100" s="463" t="s">
        <v>12</v>
      </c>
      <c r="E100" s="464" t="s">
        <v>339</v>
      </c>
      <c r="F100" s="361">
        <v>-400</v>
      </c>
      <c r="G100" s="331">
        <v>458</v>
      </c>
      <c r="H100" s="268">
        <v>413</v>
      </c>
      <c r="I100" s="268">
        <f>G100-H100</f>
        <v>45</v>
      </c>
      <c r="J100" s="268">
        <f>$F100*I100</f>
        <v>-18000</v>
      </c>
      <c r="K100" s="268">
        <f>J100/1000000</f>
        <v>-0.018</v>
      </c>
      <c r="L100" s="331">
        <v>998990</v>
      </c>
      <c r="M100" s="268">
        <v>999020</v>
      </c>
      <c r="N100" s="268">
        <f>L100-M100</f>
        <v>-30</v>
      </c>
      <c r="O100" s="268">
        <f>$F100*N100</f>
        <v>12000</v>
      </c>
      <c r="P100" s="268">
        <f>O100/1000000</f>
        <v>0.012</v>
      </c>
      <c r="Q100" s="491"/>
    </row>
    <row r="101" spans="1:17" ht="15.75" customHeight="1">
      <c r="A101" s="351">
        <v>2</v>
      </c>
      <c r="B101" s="352" t="s">
        <v>34</v>
      </c>
      <c r="C101" s="355">
        <v>5128405</v>
      </c>
      <c r="D101" s="40" t="s">
        <v>12</v>
      </c>
      <c r="E101" s="41" t="s">
        <v>339</v>
      </c>
      <c r="F101" s="361">
        <v>-500</v>
      </c>
      <c r="G101" s="331">
        <v>5979</v>
      </c>
      <c r="H101" s="330">
        <v>5978</v>
      </c>
      <c r="I101" s="268">
        <f aca="true" t="shared" si="18" ref="I101:I106">G101-H101</f>
        <v>1</v>
      </c>
      <c r="J101" s="268">
        <f aca="true" t="shared" si="19" ref="J101:J110">$F101*I101</f>
        <v>-500</v>
      </c>
      <c r="K101" s="268">
        <f aca="true" t="shared" si="20" ref="K101:K110">J101/1000000</f>
        <v>-0.0005</v>
      </c>
      <c r="L101" s="331">
        <v>2288</v>
      </c>
      <c r="M101" s="330">
        <v>2316</v>
      </c>
      <c r="N101" s="330">
        <f aca="true" t="shared" si="21" ref="N101:N107">L101-M101</f>
        <v>-28</v>
      </c>
      <c r="O101" s="330">
        <f aca="true" t="shared" si="22" ref="O101:O110">$F101*N101</f>
        <v>14000</v>
      </c>
      <c r="P101" s="330">
        <f aca="true" t="shared" si="23" ref="P101:P110">O101/1000000</f>
        <v>0.014</v>
      </c>
      <c r="Q101" s="147"/>
    </row>
    <row r="102" spans="1:17" ht="15.75" customHeight="1">
      <c r="A102" s="351"/>
      <c r="B102" s="354" t="s">
        <v>370</v>
      </c>
      <c r="C102" s="355"/>
      <c r="D102" s="40"/>
      <c r="E102" s="41"/>
      <c r="F102" s="361"/>
      <c r="G102" s="383"/>
      <c r="H102" s="379"/>
      <c r="I102" s="379"/>
      <c r="J102" s="379"/>
      <c r="K102" s="379"/>
      <c r="L102" s="331"/>
      <c r="M102" s="330"/>
      <c r="N102" s="330"/>
      <c r="O102" s="330"/>
      <c r="P102" s="330"/>
      <c r="Q102" s="147"/>
    </row>
    <row r="103" spans="1:17" s="455" customFormat="1" ht="15">
      <c r="A103" s="351">
        <v>3</v>
      </c>
      <c r="B103" s="317" t="s">
        <v>111</v>
      </c>
      <c r="C103" s="355">
        <v>4865136</v>
      </c>
      <c r="D103" s="44" t="s">
        <v>12</v>
      </c>
      <c r="E103" s="41" t="s">
        <v>339</v>
      </c>
      <c r="F103" s="361">
        <v>-200</v>
      </c>
      <c r="G103" s="331">
        <v>54509</v>
      </c>
      <c r="H103" s="332">
        <v>54525</v>
      </c>
      <c r="I103" s="268">
        <f>G103-H103</f>
        <v>-16</v>
      </c>
      <c r="J103" s="268">
        <f t="shared" si="19"/>
        <v>3200</v>
      </c>
      <c r="K103" s="268">
        <f t="shared" si="20"/>
        <v>0.0032</v>
      </c>
      <c r="L103" s="331">
        <v>85387</v>
      </c>
      <c r="M103" s="332">
        <v>85457</v>
      </c>
      <c r="N103" s="332">
        <f>L103-M103</f>
        <v>-70</v>
      </c>
      <c r="O103" s="332">
        <f t="shared" si="22"/>
        <v>14000</v>
      </c>
      <c r="P103" s="332">
        <f t="shared" si="23"/>
        <v>0.014</v>
      </c>
      <c r="Q103" s="492"/>
    </row>
    <row r="104" spans="1:17" s="455" customFormat="1" ht="15.75" customHeight="1">
      <c r="A104" s="351">
        <v>4</v>
      </c>
      <c r="B104" s="352" t="s">
        <v>112</v>
      </c>
      <c r="C104" s="355">
        <v>4865137</v>
      </c>
      <c r="D104" s="40" t="s">
        <v>12</v>
      </c>
      <c r="E104" s="41" t="s">
        <v>339</v>
      </c>
      <c r="F104" s="361">
        <v>-100</v>
      </c>
      <c r="G104" s="331">
        <v>74435</v>
      </c>
      <c r="H104" s="332">
        <v>74206</v>
      </c>
      <c r="I104" s="268">
        <f t="shared" si="18"/>
        <v>229</v>
      </c>
      <c r="J104" s="268">
        <f t="shared" si="19"/>
        <v>-22900</v>
      </c>
      <c r="K104" s="268">
        <f t="shared" si="20"/>
        <v>-0.0229</v>
      </c>
      <c r="L104" s="331">
        <v>143020</v>
      </c>
      <c r="M104" s="332">
        <v>140372</v>
      </c>
      <c r="N104" s="332">
        <f t="shared" si="21"/>
        <v>2648</v>
      </c>
      <c r="O104" s="332">
        <f t="shared" si="22"/>
        <v>-264800</v>
      </c>
      <c r="P104" s="332">
        <f t="shared" si="23"/>
        <v>-0.2648</v>
      </c>
      <c r="Q104" s="459"/>
    </row>
    <row r="105" spans="1:17" s="455" customFormat="1" ht="15">
      <c r="A105" s="351">
        <v>5</v>
      </c>
      <c r="B105" s="352" t="s">
        <v>113</v>
      </c>
      <c r="C105" s="355">
        <v>4865138</v>
      </c>
      <c r="D105" s="40" t="s">
        <v>12</v>
      </c>
      <c r="E105" s="41" t="s">
        <v>339</v>
      </c>
      <c r="F105" s="361">
        <v>-200</v>
      </c>
      <c r="G105" s="331">
        <v>973246</v>
      </c>
      <c r="H105" s="332">
        <v>973283</v>
      </c>
      <c r="I105" s="268">
        <f>G105-H105</f>
        <v>-37</v>
      </c>
      <c r="J105" s="268">
        <f t="shared" si="19"/>
        <v>7400</v>
      </c>
      <c r="K105" s="268">
        <f t="shared" si="20"/>
        <v>0.0074</v>
      </c>
      <c r="L105" s="331">
        <v>995936</v>
      </c>
      <c r="M105" s="332">
        <v>996650</v>
      </c>
      <c r="N105" s="332">
        <f>L105-M105</f>
        <v>-714</v>
      </c>
      <c r="O105" s="332">
        <f t="shared" si="22"/>
        <v>142800</v>
      </c>
      <c r="P105" s="332">
        <f t="shared" si="23"/>
        <v>0.1428</v>
      </c>
      <c r="Q105" s="493"/>
    </row>
    <row r="106" spans="1:17" s="455" customFormat="1" ht="15">
      <c r="A106" s="351">
        <v>6</v>
      </c>
      <c r="B106" s="352" t="s">
        <v>114</v>
      </c>
      <c r="C106" s="355">
        <v>5295200</v>
      </c>
      <c r="D106" s="40" t="s">
        <v>12</v>
      </c>
      <c r="E106" s="41" t="s">
        <v>339</v>
      </c>
      <c r="F106" s="361">
        <v>-200</v>
      </c>
      <c r="G106" s="331">
        <v>35423</v>
      </c>
      <c r="H106" s="332">
        <v>35068</v>
      </c>
      <c r="I106" s="268">
        <f t="shared" si="18"/>
        <v>355</v>
      </c>
      <c r="J106" s="268">
        <f t="shared" si="19"/>
        <v>-71000</v>
      </c>
      <c r="K106" s="268">
        <f t="shared" si="20"/>
        <v>-0.071</v>
      </c>
      <c r="L106" s="331">
        <v>6878</v>
      </c>
      <c r="M106" s="332">
        <v>6209</v>
      </c>
      <c r="N106" s="332">
        <f t="shared" si="21"/>
        <v>669</v>
      </c>
      <c r="O106" s="332">
        <f t="shared" si="22"/>
        <v>-133800</v>
      </c>
      <c r="P106" s="332">
        <f t="shared" si="23"/>
        <v>-0.1338</v>
      </c>
      <c r="Q106" s="717"/>
    </row>
    <row r="107" spans="1:17" s="455" customFormat="1" ht="15">
      <c r="A107" s="351"/>
      <c r="B107" s="352"/>
      <c r="C107" s="355"/>
      <c r="D107" s="40"/>
      <c r="E107" s="41"/>
      <c r="F107" s="361">
        <v>-200</v>
      </c>
      <c r="G107" s="331"/>
      <c r="H107" s="332"/>
      <c r="I107" s="268"/>
      <c r="J107" s="268"/>
      <c r="K107" s="268"/>
      <c r="L107" s="331">
        <v>5529</v>
      </c>
      <c r="M107" s="332">
        <v>3232</v>
      </c>
      <c r="N107" s="332">
        <f t="shared" si="21"/>
        <v>2297</v>
      </c>
      <c r="O107" s="332">
        <f>$F107*N107</f>
        <v>-459400</v>
      </c>
      <c r="P107" s="332">
        <f>O107/1000000</f>
        <v>-0.4594</v>
      </c>
      <c r="Q107" s="717"/>
    </row>
    <row r="108" spans="1:17" s="455" customFormat="1" ht="15">
      <c r="A108" s="351">
        <v>7</v>
      </c>
      <c r="B108" s="352" t="s">
        <v>115</v>
      </c>
      <c r="C108" s="355">
        <v>4865050</v>
      </c>
      <c r="D108" s="40" t="s">
        <v>12</v>
      </c>
      <c r="E108" s="41" t="s">
        <v>339</v>
      </c>
      <c r="F108" s="361">
        <v>-800</v>
      </c>
      <c r="G108" s="331">
        <v>16805</v>
      </c>
      <c r="H108" s="332">
        <v>16795</v>
      </c>
      <c r="I108" s="268">
        <f aca="true" t="shared" si="24" ref="I108:I113">G108-H108</f>
        <v>10</v>
      </c>
      <c r="J108" s="268">
        <f t="shared" si="19"/>
        <v>-8000</v>
      </c>
      <c r="K108" s="268">
        <f t="shared" si="20"/>
        <v>-0.008</v>
      </c>
      <c r="L108" s="331">
        <v>11378</v>
      </c>
      <c r="M108" s="332">
        <v>10739</v>
      </c>
      <c r="N108" s="332">
        <f aca="true" t="shared" si="25" ref="N108:N113">L108-M108</f>
        <v>639</v>
      </c>
      <c r="O108" s="332">
        <f t="shared" si="22"/>
        <v>-511200</v>
      </c>
      <c r="P108" s="332">
        <f t="shared" si="23"/>
        <v>-0.5112</v>
      </c>
      <c r="Q108" s="470"/>
    </row>
    <row r="109" spans="1:17" s="455" customFormat="1" ht="15.75" customHeight="1">
      <c r="A109" s="351">
        <v>8</v>
      </c>
      <c r="B109" s="352" t="s">
        <v>366</v>
      </c>
      <c r="C109" s="355">
        <v>4864949</v>
      </c>
      <c r="D109" s="40" t="s">
        <v>12</v>
      </c>
      <c r="E109" s="41" t="s">
        <v>339</v>
      </c>
      <c r="F109" s="361">
        <v>-2000</v>
      </c>
      <c r="G109" s="331">
        <v>15047</v>
      </c>
      <c r="H109" s="332">
        <v>15047</v>
      </c>
      <c r="I109" s="268">
        <f t="shared" si="24"/>
        <v>0</v>
      </c>
      <c r="J109" s="268">
        <f t="shared" si="19"/>
        <v>0</v>
      </c>
      <c r="K109" s="268">
        <f t="shared" si="20"/>
        <v>0</v>
      </c>
      <c r="L109" s="331">
        <v>3938</v>
      </c>
      <c r="M109" s="332">
        <v>3840</v>
      </c>
      <c r="N109" s="332">
        <f t="shared" si="25"/>
        <v>98</v>
      </c>
      <c r="O109" s="332">
        <f t="shared" si="22"/>
        <v>-196000</v>
      </c>
      <c r="P109" s="332">
        <f t="shared" si="23"/>
        <v>-0.196</v>
      </c>
      <c r="Q109" s="492"/>
    </row>
    <row r="110" spans="1:17" s="455" customFormat="1" ht="15.75" customHeight="1">
      <c r="A110" s="351">
        <v>9</v>
      </c>
      <c r="B110" s="352" t="s">
        <v>388</v>
      </c>
      <c r="C110" s="355">
        <v>5128434</v>
      </c>
      <c r="D110" s="40" t="s">
        <v>12</v>
      </c>
      <c r="E110" s="41" t="s">
        <v>339</v>
      </c>
      <c r="F110" s="361">
        <v>-800</v>
      </c>
      <c r="G110" s="331">
        <v>974722</v>
      </c>
      <c r="H110" s="332">
        <v>974733</v>
      </c>
      <c r="I110" s="268">
        <f t="shared" si="24"/>
        <v>-11</v>
      </c>
      <c r="J110" s="268">
        <f t="shared" si="19"/>
        <v>8800</v>
      </c>
      <c r="K110" s="268">
        <f t="shared" si="20"/>
        <v>0.0088</v>
      </c>
      <c r="L110" s="331">
        <v>987741</v>
      </c>
      <c r="M110" s="332">
        <v>988027</v>
      </c>
      <c r="N110" s="332">
        <f t="shared" si="25"/>
        <v>-286</v>
      </c>
      <c r="O110" s="332">
        <f t="shared" si="22"/>
        <v>228800</v>
      </c>
      <c r="P110" s="332">
        <f t="shared" si="23"/>
        <v>0.2288</v>
      </c>
      <c r="Q110" s="459"/>
    </row>
    <row r="111" spans="1:17" s="455" customFormat="1" ht="15.75" customHeight="1">
      <c r="A111" s="351">
        <v>10</v>
      </c>
      <c r="B111" s="352" t="s">
        <v>387</v>
      </c>
      <c r="C111" s="355">
        <v>4864998</v>
      </c>
      <c r="D111" s="40" t="s">
        <v>12</v>
      </c>
      <c r="E111" s="41" t="s">
        <v>339</v>
      </c>
      <c r="F111" s="361">
        <v>-800</v>
      </c>
      <c r="G111" s="331">
        <v>985153</v>
      </c>
      <c r="H111" s="332">
        <v>985205</v>
      </c>
      <c r="I111" s="268">
        <f>G111-H111</f>
        <v>-52</v>
      </c>
      <c r="J111" s="268">
        <f>$F111*I111</f>
        <v>41600</v>
      </c>
      <c r="K111" s="268">
        <f>J111/1000000</f>
        <v>0.0416</v>
      </c>
      <c r="L111" s="331">
        <v>991892</v>
      </c>
      <c r="M111" s="332">
        <v>992983</v>
      </c>
      <c r="N111" s="332">
        <f>L111-M111</f>
        <v>-1091</v>
      </c>
      <c r="O111" s="332">
        <f>$F111*N111</f>
        <v>872800</v>
      </c>
      <c r="P111" s="332">
        <f>O111/1000000</f>
        <v>0.8728</v>
      </c>
      <c r="Q111" s="459"/>
    </row>
    <row r="112" spans="1:17" s="455" customFormat="1" ht="15.75" customHeight="1">
      <c r="A112" s="351">
        <v>11</v>
      </c>
      <c r="B112" s="352" t="s">
        <v>381</v>
      </c>
      <c r="C112" s="355">
        <v>4864993</v>
      </c>
      <c r="D112" s="162" t="s">
        <v>12</v>
      </c>
      <c r="E112" s="250" t="s">
        <v>339</v>
      </c>
      <c r="F112" s="361">
        <v>-800</v>
      </c>
      <c r="G112" s="331">
        <v>991363</v>
      </c>
      <c r="H112" s="332">
        <v>991387</v>
      </c>
      <c r="I112" s="268">
        <f>G112-H112</f>
        <v>-24</v>
      </c>
      <c r="J112" s="268">
        <f>$F112*I112</f>
        <v>19200</v>
      </c>
      <c r="K112" s="268">
        <f>J112/1000000</f>
        <v>0.0192</v>
      </c>
      <c r="L112" s="331">
        <v>996588</v>
      </c>
      <c r="M112" s="332">
        <v>997203</v>
      </c>
      <c r="N112" s="332">
        <f>L112-M112</f>
        <v>-615</v>
      </c>
      <c r="O112" s="332">
        <f>$F112*N112</f>
        <v>492000</v>
      </c>
      <c r="P112" s="332">
        <f>O112/1000000</f>
        <v>0.492</v>
      </c>
      <c r="Q112" s="460"/>
    </row>
    <row r="113" spans="1:17" s="455" customFormat="1" ht="15.75" customHeight="1">
      <c r="A113" s="351">
        <v>12</v>
      </c>
      <c r="B113" s="352" t="s">
        <v>425</v>
      </c>
      <c r="C113" s="355">
        <v>5128447</v>
      </c>
      <c r="D113" s="162" t="s">
        <v>12</v>
      </c>
      <c r="E113" s="250" t="s">
        <v>339</v>
      </c>
      <c r="F113" s="361">
        <v>-800</v>
      </c>
      <c r="G113" s="331">
        <v>980127</v>
      </c>
      <c r="H113" s="332">
        <v>980145</v>
      </c>
      <c r="I113" s="268">
        <f t="shared" si="24"/>
        <v>-18</v>
      </c>
      <c r="J113" s="268">
        <f>$F113*I113</f>
        <v>14400</v>
      </c>
      <c r="K113" s="268">
        <f>J113/1000000</f>
        <v>0.0144</v>
      </c>
      <c r="L113" s="331">
        <v>993606</v>
      </c>
      <c r="M113" s="332">
        <v>993995</v>
      </c>
      <c r="N113" s="332">
        <f t="shared" si="25"/>
        <v>-389</v>
      </c>
      <c r="O113" s="332">
        <f>$F113*N113</f>
        <v>311200</v>
      </c>
      <c r="P113" s="332">
        <f>O113/1000000</f>
        <v>0.3112</v>
      </c>
      <c r="Q113" s="494"/>
    </row>
    <row r="114" spans="1:17" s="455" customFormat="1" ht="15.75" customHeight="1">
      <c r="A114" s="351"/>
      <c r="B114" s="353" t="s">
        <v>371</v>
      </c>
      <c r="C114" s="355"/>
      <c r="D114" s="44"/>
      <c r="E114" s="44"/>
      <c r="F114" s="361"/>
      <c r="G114" s="383"/>
      <c r="H114" s="268"/>
      <c r="I114" s="268"/>
      <c r="J114" s="268"/>
      <c r="K114" s="268"/>
      <c r="L114" s="331"/>
      <c r="M114" s="332"/>
      <c r="N114" s="332"/>
      <c r="O114" s="332"/>
      <c r="P114" s="332"/>
      <c r="Q114" s="459"/>
    </row>
    <row r="115" spans="1:17" s="455" customFormat="1" ht="15.75" customHeight="1">
      <c r="A115" s="351">
        <v>13</v>
      </c>
      <c r="B115" s="352" t="s">
        <v>116</v>
      </c>
      <c r="C115" s="355">
        <v>4864951</v>
      </c>
      <c r="D115" s="40" t="s">
        <v>12</v>
      </c>
      <c r="E115" s="41" t="s">
        <v>339</v>
      </c>
      <c r="F115" s="361">
        <v>-1000</v>
      </c>
      <c r="G115" s="331">
        <v>979876</v>
      </c>
      <c r="H115" s="332">
        <v>979933</v>
      </c>
      <c r="I115" s="268">
        <f>G115-H115</f>
        <v>-57</v>
      </c>
      <c r="J115" s="268">
        <f>$F115*I115</f>
        <v>57000</v>
      </c>
      <c r="K115" s="268">
        <f>J115/1000000</f>
        <v>0.057</v>
      </c>
      <c r="L115" s="331">
        <v>33462</v>
      </c>
      <c r="M115" s="332">
        <v>34026</v>
      </c>
      <c r="N115" s="332">
        <f>L115-M115</f>
        <v>-564</v>
      </c>
      <c r="O115" s="332">
        <f>$F115*N115</f>
        <v>564000</v>
      </c>
      <c r="P115" s="332">
        <f>O115/1000000</f>
        <v>0.564</v>
      </c>
      <c r="Q115" s="459"/>
    </row>
    <row r="116" spans="1:17" s="455" customFormat="1" ht="15.75" customHeight="1">
      <c r="A116" s="351">
        <v>14</v>
      </c>
      <c r="B116" s="352" t="s">
        <v>117</v>
      </c>
      <c r="C116" s="355">
        <v>4865016</v>
      </c>
      <c r="D116" s="40" t="s">
        <v>12</v>
      </c>
      <c r="E116" s="41" t="s">
        <v>339</v>
      </c>
      <c r="F116" s="361">
        <v>-2000</v>
      </c>
      <c r="G116" s="331">
        <v>7</v>
      </c>
      <c r="H116" s="332">
        <v>7</v>
      </c>
      <c r="I116" s="268">
        <f>G116-H116</f>
        <v>0</v>
      </c>
      <c r="J116" s="268">
        <f>$F116*I116</f>
        <v>0</v>
      </c>
      <c r="K116" s="268">
        <f>J116/1000000</f>
        <v>0</v>
      </c>
      <c r="L116" s="331">
        <v>999722</v>
      </c>
      <c r="M116" s="332">
        <v>999722</v>
      </c>
      <c r="N116" s="332">
        <f>L116-M116</f>
        <v>0</v>
      </c>
      <c r="O116" s="332">
        <f>$F116*N116</f>
        <v>0</v>
      </c>
      <c r="P116" s="332">
        <f>O116/1000000</f>
        <v>0</v>
      </c>
      <c r="Q116" s="471"/>
    </row>
    <row r="117" spans="1:17" ht="15.75" customHeight="1">
      <c r="A117" s="351"/>
      <c r="B117" s="354" t="s">
        <v>118</v>
      </c>
      <c r="C117" s="355"/>
      <c r="D117" s="40"/>
      <c r="E117" s="40"/>
      <c r="F117" s="361"/>
      <c r="G117" s="383"/>
      <c r="H117" s="379"/>
      <c r="I117" s="379"/>
      <c r="J117" s="379"/>
      <c r="K117" s="379"/>
      <c r="L117" s="329"/>
      <c r="M117" s="330"/>
      <c r="N117" s="330"/>
      <c r="O117" s="330"/>
      <c r="P117" s="330"/>
      <c r="Q117" s="147"/>
    </row>
    <row r="118" spans="1:17" s="455" customFormat="1" ht="15.75" customHeight="1">
      <c r="A118" s="351">
        <v>15</v>
      </c>
      <c r="B118" s="317" t="s">
        <v>44</v>
      </c>
      <c r="C118" s="355">
        <v>4864843</v>
      </c>
      <c r="D118" s="44" t="s">
        <v>12</v>
      </c>
      <c r="E118" s="41" t="s">
        <v>339</v>
      </c>
      <c r="F118" s="361">
        <v>-1000</v>
      </c>
      <c r="G118" s="331">
        <v>1971</v>
      </c>
      <c r="H118" s="332">
        <v>1965</v>
      </c>
      <c r="I118" s="268">
        <f>G118-H118</f>
        <v>6</v>
      </c>
      <c r="J118" s="268">
        <f>$F118*I118</f>
        <v>-6000</v>
      </c>
      <c r="K118" s="268">
        <f>J118/1000000</f>
        <v>-0.006</v>
      </c>
      <c r="L118" s="331">
        <v>27526</v>
      </c>
      <c r="M118" s="332">
        <v>27262</v>
      </c>
      <c r="N118" s="332">
        <f>L118-M118</f>
        <v>264</v>
      </c>
      <c r="O118" s="332">
        <f>$F118*N118</f>
        <v>-264000</v>
      </c>
      <c r="P118" s="332">
        <f>O118/1000000</f>
        <v>-0.264</v>
      </c>
      <c r="Q118" s="459"/>
    </row>
    <row r="119" spans="1:17" s="455" customFormat="1" ht="15.75" customHeight="1">
      <c r="A119" s="351">
        <v>16</v>
      </c>
      <c r="B119" s="352" t="s">
        <v>45</v>
      </c>
      <c r="C119" s="355">
        <v>5295123</v>
      </c>
      <c r="D119" s="40" t="s">
        <v>12</v>
      </c>
      <c r="E119" s="41" t="s">
        <v>339</v>
      </c>
      <c r="F119" s="361">
        <v>-100</v>
      </c>
      <c r="G119" s="331">
        <v>3928</v>
      </c>
      <c r="H119" s="332">
        <v>3615</v>
      </c>
      <c r="I119" s="332">
        <f>G119-H119</f>
        <v>313</v>
      </c>
      <c r="J119" s="332">
        <f>$F119*I119</f>
        <v>-31300</v>
      </c>
      <c r="K119" s="332">
        <f>J119/1000000</f>
        <v>-0.0313</v>
      </c>
      <c r="L119" s="331">
        <v>24343</v>
      </c>
      <c r="M119" s="332">
        <v>23960</v>
      </c>
      <c r="N119" s="332">
        <f>L119-M119</f>
        <v>383</v>
      </c>
      <c r="O119" s="332">
        <f>$F119*N119</f>
        <v>-38300</v>
      </c>
      <c r="P119" s="332">
        <f>O119/1000000</f>
        <v>-0.0383</v>
      </c>
      <c r="Q119" s="459"/>
    </row>
    <row r="120" spans="1:17" ht="15.75" customHeight="1">
      <c r="A120" s="351"/>
      <c r="B120" s="354" t="s">
        <v>46</v>
      </c>
      <c r="C120" s="355"/>
      <c r="D120" s="40"/>
      <c r="E120" s="40"/>
      <c r="F120" s="361"/>
      <c r="G120" s="383"/>
      <c r="H120" s="379"/>
      <c r="I120" s="379"/>
      <c r="J120" s="379"/>
      <c r="K120" s="379"/>
      <c r="L120" s="329"/>
      <c r="M120" s="330"/>
      <c r="N120" s="330"/>
      <c r="O120" s="330"/>
      <c r="P120" s="330"/>
      <c r="Q120" s="147"/>
    </row>
    <row r="121" spans="1:17" s="455" customFormat="1" ht="15.75" customHeight="1">
      <c r="A121" s="351">
        <v>17</v>
      </c>
      <c r="B121" s="352" t="s">
        <v>83</v>
      </c>
      <c r="C121" s="355">
        <v>4865169</v>
      </c>
      <c r="D121" s="40" t="s">
        <v>12</v>
      </c>
      <c r="E121" s="41" t="s">
        <v>339</v>
      </c>
      <c r="F121" s="361">
        <v>-1000</v>
      </c>
      <c r="G121" s="331">
        <v>1360</v>
      </c>
      <c r="H121" s="332">
        <v>1360</v>
      </c>
      <c r="I121" s="268">
        <f>G121-H121</f>
        <v>0</v>
      </c>
      <c r="J121" s="268">
        <f>$F121*I121</f>
        <v>0</v>
      </c>
      <c r="K121" s="268">
        <f>J121/1000000</f>
        <v>0</v>
      </c>
      <c r="L121" s="331">
        <v>61309</v>
      </c>
      <c r="M121" s="332">
        <v>61309</v>
      </c>
      <c r="N121" s="332">
        <f>L121-M121</f>
        <v>0</v>
      </c>
      <c r="O121" s="332">
        <f>$F121*N121</f>
        <v>0</v>
      </c>
      <c r="P121" s="332">
        <f>O121/1000000</f>
        <v>0</v>
      </c>
      <c r="Q121" s="459"/>
    </row>
    <row r="122" spans="1:17" ht="15.75" customHeight="1">
      <c r="A122" s="351"/>
      <c r="B122" s="353" t="s">
        <v>50</v>
      </c>
      <c r="C122" s="339"/>
      <c r="D122" s="44"/>
      <c r="E122" s="44"/>
      <c r="F122" s="361"/>
      <c r="G122" s="383"/>
      <c r="H122" s="384"/>
      <c r="I122" s="384"/>
      <c r="J122" s="384"/>
      <c r="K122" s="379"/>
      <c r="L122" s="331"/>
      <c r="M122" s="381"/>
      <c r="N122" s="381"/>
      <c r="O122" s="381"/>
      <c r="P122" s="330"/>
      <c r="Q122" s="183"/>
    </row>
    <row r="123" spans="1:17" ht="15.75" customHeight="1">
      <c r="A123" s="351"/>
      <c r="B123" s="353" t="s">
        <v>51</v>
      </c>
      <c r="C123" s="339"/>
      <c r="D123" s="44"/>
      <c r="E123" s="44"/>
      <c r="F123" s="361"/>
      <c r="G123" s="383"/>
      <c r="H123" s="384"/>
      <c r="I123" s="384"/>
      <c r="J123" s="384"/>
      <c r="K123" s="379"/>
      <c r="L123" s="331"/>
      <c r="M123" s="381"/>
      <c r="N123" s="381"/>
      <c r="O123" s="381"/>
      <c r="P123" s="330"/>
      <c r="Q123" s="183"/>
    </row>
    <row r="124" spans="1:17" ht="15.75" customHeight="1">
      <c r="A124" s="357"/>
      <c r="B124" s="360" t="s">
        <v>64</v>
      </c>
      <c r="C124" s="355"/>
      <c r="D124" s="44"/>
      <c r="E124" s="44"/>
      <c r="F124" s="361"/>
      <c r="G124" s="383"/>
      <c r="H124" s="379"/>
      <c r="I124" s="379"/>
      <c r="J124" s="379"/>
      <c r="K124" s="379"/>
      <c r="L124" s="331"/>
      <c r="M124" s="330"/>
      <c r="N124" s="330"/>
      <c r="O124" s="330"/>
      <c r="P124" s="330"/>
      <c r="Q124" s="183"/>
    </row>
    <row r="125" spans="1:17" s="455" customFormat="1" ht="24" customHeight="1">
      <c r="A125" s="351">
        <v>18</v>
      </c>
      <c r="B125" s="507" t="s">
        <v>65</v>
      </c>
      <c r="C125" s="355">
        <v>4865091</v>
      </c>
      <c r="D125" s="40" t="s">
        <v>12</v>
      </c>
      <c r="E125" s="41" t="s">
        <v>339</v>
      </c>
      <c r="F125" s="361">
        <v>-500</v>
      </c>
      <c r="G125" s="331">
        <v>5626</v>
      </c>
      <c r="H125" s="332">
        <v>5626</v>
      </c>
      <c r="I125" s="332">
        <f>G125-H125</f>
        <v>0</v>
      </c>
      <c r="J125" s="332">
        <f>$F125*I125</f>
        <v>0</v>
      </c>
      <c r="K125" s="333">
        <f>J125/1000000</f>
        <v>0</v>
      </c>
      <c r="L125" s="331">
        <v>34887</v>
      </c>
      <c r="M125" s="332">
        <v>34783</v>
      </c>
      <c r="N125" s="332">
        <f>L125-M125</f>
        <v>104</v>
      </c>
      <c r="O125" s="332">
        <f>$F125*N125</f>
        <v>-52000</v>
      </c>
      <c r="P125" s="333">
        <f>O125/1000000</f>
        <v>-0.052</v>
      </c>
      <c r="Q125" s="491" t="s">
        <v>451</v>
      </c>
    </row>
    <row r="126" spans="1:17" s="455" customFormat="1" ht="24" customHeight="1">
      <c r="A126" s="351"/>
      <c r="B126" s="507"/>
      <c r="C126" s="355"/>
      <c r="D126" s="40"/>
      <c r="E126" s="41"/>
      <c r="F126" s="361"/>
      <c r="G126" s="331"/>
      <c r="H126" s="332"/>
      <c r="I126" s="332"/>
      <c r="J126" s="332"/>
      <c r="K126" s="333">
        <v>0</v>
      </c>
      <c r="L126" s="331"/>
      <c r="M126" s="332"/>
      <c r="N126" s="332"/>
      <c r="O126" s="332"/>
      <c r="P126" s="720">
        <v>-0.026</v>
      </c>
      <c r="Q126" s="491" t="s">
        <v>453</v>
      </c>
    </row>
    <row r="127" spans="1:17" s="455" customFormat="1" ht="15.75" customHeight="1">
      <c r="A127" s="351">
        <v>19</v>
      </c>
      <c r="B127" s="507" t="s">
        <v>66</v>
      </c>
      <c r="C127" s="355">
        <v>4902579</v>
      </c>
      <c r="D127" s="40" t="s">
        <v>12</v>
      </c>
      <c r="E127" s="41" t="s">
        <v>339</v>
      </c>
      <c r="F127" s="361">
        <v>-500</v>
      </c>
      <c r="G127" s="331">
        <v>999934</v>
      </c>
      <c r="H127" s="332">
        <v>999934</v>
      </c>
      <c r="I127" s="268">
        <f>G127-H127</f>
        <v>0</v>
      </c>
      <c r="J127" s="268">
        <f>$F127*I127</f>
        <v>0</v>
      </c>
      <c r="K127" s="268">
        <f>J127/1000000</f>
        <v>0</v>
      </c>
      <c r="L127" s="331">
        <v>493</v>
      </c>
      <c r="M127" s="332">
        <v>466</v>
      </c>
      <c r="N127" s="332">
        <f>L127-M127</f>
        <v>27</v>
      </c>
      <c r="O127" s="332">
        <f>$F127*N127</f>
        <v>-13500</v>
      </c>
      <c r="P127" s="332">
        <f>O127/1000000</f>
        <v>-0.0135</v>
      </c>
      <c r="Q127" s="459"/>
    </row>
    <row r="128" spans="1:17" s="455" customFormat="1" ht="15.75" customHeight="1">
      <c r="A128" s="351">
        <v>20</v>
      </c>
      <c r="B128" s="507" t="s">
        <v>67</v>
      </c>
      <c r="C128" s="355">
        <v>4902585</v>
      </c>
      <c r="D128" s="40" t="s">
        <v>12</v>
      </c>
      <c r="E128" s="41" t="s">
        <v>339</v>
      </c>
      <c r="F128" s="361">
        <v>-666.67</v>
      </c>
      <c r="G128" s="331">
        <v>329</v>
      </c>
      <c r="H128" s="332">
        <v>329</v>
      </c>
      <c r="I128" s="268">
        <f>G128-H128</f>
        <v>0</v>
      </c>
      <c r="J128" s="268">
        <f>$F128*I128</f>
        <v>0</v>
      </c>
      <c r="K128" s="268">
        <f>J128/1000000</f>
        <v>0</v>
      </c>
      <c r="L128" s="331">
        <v>112</v>
      </c>
      <c r="M128" s="332">
        <v>112</v>
      </c>
      <c r="N128" s="332">
        <f>L128-M128</f>
        <v>0</v>
      </c>
      <c r="O128" s="332">
        <f>$F128*N128</f>
        <v>0</v>
      </c>
      <c r="P128" s="332">
        <f>O128/1000000</f>
        <v>0</v>
      </c>
      <c r="Q128" s="459"/>
    </row>
    <row r="129" spans="1:17" s="455" customFormat="1" ht="15.75" customHeight="1">
      <c r="A129" s="351">
        <v>21</v>
      </c>
      <c r="B129" s="507" t="s">
        <v>68</v>
      </c>
      <c r="C129" s="355">
        <v>4865072</v>
      </c>
      <c r="D129" s="40" t="s">
        <v>12</v>
      </c>
      <c r="E129" s="41" t="s">
        <v>339</v>
      </c>
      <c r="F129" s="723">
        <v>-666.666666666667</v>
      </c>
      <c r="G129" s="331">
        <v>3109</v>
      </c>
      <c r="H129" s="332">
        <v>2967</v>
      </c>
      <c r="I129" s="268">
        <f>G129-H129</f>
        <v>142</v>
      </c>
      <c r="J129" s="268">
        <f>$F129*I129</f>
        <v>-94666.66666666672</v>
      </c>
      <c r="K129" s="268">
        <f>J129/1000000</f>
        <v>-0.09466666666666672</v>
      </c>
      <c r="L129" s="331">
        <v>1376</v>
      </c>
      <c r="M129" s="332">
        <v>1360</v>
      </c>
      <c r="N129" s="332">
        <f>L129-M129</f>
        <v>16</v>
      </c>
      <c r="O129" s="332">
        <f>$F129*N129</f>
        <v>-10666.666666666672</v>
      </c>
      <c r="P129" s="332">
        <f>O129/1000000</f>
        <v>-0.010666666666666672</v>
      </c>
      <c r="Q129" s="459"/>
    </row>
    <row r="130" spans="1:17" s="455" customFormat="1" ht="15.75" customHeight="1">
      <c r="A130" s="351"/>
      <c r="B130" s="360" t="s">
        <v>32</v>
      </c>
      <c r="C130" s="355"/>
      <c r="D130" s="44"/>
      <c r="E130" s="44"/>
      <c r="F130" s="361"/>
      <c r="G130" s="383"/>
      <c r="H130" s="268"/>
      <c r="I130" s="268"/>
      <c r="J130" s="268"/>
      <c r="K130" s="268"/>
      <c r="L130" s="331"/>
      <c r="M130" s="332"/>
      <c r="N130" s="332"/>
      <c r="O130" s="332"/>
      <c r="P130" s="332"/>
      <c r="Q130" s="459"/>
    </row>
    <row r="131" spans="1:17" s="455" customFormat="1" ht="15.75" customHeight="1">
      <c r="A131" s="351">
        <v>22</v>
      </c>
      <c r="B131" s="724" t="s">
        <v>69</v>
      </c>
      <c r="C131" s="355">
        <v>4864797</v>
      </c>
      <c r="D131" s="40" t="s">
        <v>12</v>
      </c>
      <c r="E131" s="41" t="s">
        <v>339</v>
      </c>
      <c r="F131" s="361">
        <v>-100</v>
      </c>
      <c r="G131" s="331">
        <v>3782</v>
      </c>
      <c r="H131" s="332">
        <v>3352</v>
      </c>
      <c r="I131" s="268">
        <f>G131-H131</f>
        <v>430</v>
      </c>
      <c r="J131" s="268">
        <f>$F131*I131</f>
        <v>-43000</v>
      </c>
      <c r="K131" s="268">
        <f>J131/1000000</f>
        <v>-0.043</v>
      </c>
      <c r="L131" s="331">
        <v>959</v>
      </c>
      <c r="M131" s="332">
        <v>147</v>
      </c>
      <c r="N131" s="332">
        <f>L131-M131</f>
        <v>812</v>
      </c>
      <c r="O131" s="332">
        <f>$F131*N131</f>
        <v>-81200</v>
      </c>
      <c r="P131" s="332">
        <f>O131/1000000</f>
        <v>-0.0812</v>
      </c>
      <c r="Q131" s="459"/>
    </row>
    <row r="132" spans="1:17" s="455" customFormat="1" ht="15.75" customHeight="1">
      <c r="A132" s="351">
        <v>23</v>
      </c>
      <c r="B132" s="724" t="s">
        <v>143</v>
      </c>
      <c r="C132" s="355">
        <v>4865086</v>
      </c>
      <c r="D132" s="40" t="s">
        <v>12</v>
      </c>
      <c r="E132" s="41" t="s">
        <v>339</v>
      </c>
      <c r="F132" s="361">
        <v>-100</v>
      </c>
      <c r="G132" s="331">
        <v>24944</v>
      </c>
      <c r="H132" s="332">
        <v>24865</v>
      </c>
      <c r="I132" s="268">
        <f>G132-H132</f>
        <v>79</v>
      </c>
      <c r="J132" s="268">
        <f>$F132*I132</f>
        <v>-7900</v>
      </c>
      <c r="K132" s="268">
        <f>J132/1000000</f>
        <v>-0.0079</v>
      </c>
      <c r="L132" s="331">
        <v>51167</v>
      </c>
      <c r="M132" s="332">
        <v>51093</v>
      </c>
      <c r="N132" s="332">
        <f>L132-M132</f>
        <v>74</v>
      </c>
      <c r="O132" s="332">
        <f>$F132*N132</f>
        <v>-7400</v>
      </c>
      <c r="P132" s="332">
        <f>O132/1000000</f>
        <v>-0.0074</v>
      </c>
      <c r="Q132" s="459"/>
    </row>
    <row r="133" spans="1:17" s="455" customFormat="1" ht="15.75" customHeight="1">
      <c r="A133" s="351"/>
      <c r="B133" s="354" t="s">
        <v>70</v>
      </c>
      <c r="C133" s="355"/>
      <c r="D133" s="40"/>
      <c r="E133" s="40"/>
      <c r="F133" s="361"/>
      <c r="G133" s="383"/>
      <c r="H133" s="268"/>
      <c r="I133" s="268"/>
      <c r="J133" s="268"/>
      <c r="K133" s="268"/>
      <c r="L133" s="331"/>
      <c r="M133" s="332"/>
      <c r="N133" s="332"/>
      <c r="O133" s="332"/>
      <c r="P133" s="332"/>
      <c r="Q133" s="459"/>
    </row>
    <row r="134" spans="1:17" s="455" customFormat="1" ht="14.25" customHeight="1">
      <c r="A134" s="351">
        <v>24</v>
      </c>
      <c r="B134" s="352" t="s">
        <v>63</v>
      </c>
      <c r="C134" s="355">
        <v>4902568</v>
      </c>
      <c r="D134" s="40" t="s">
        <v>12</v>
      </c>
      <c r="E134" s="41" t="s">
        <v>339</v>
      </c>
      <c r="F134" s="361">
        <v>-100</v>
      </c>
      <c r="G134" s="331">
        <v>997556</v>
      </c>
      <c r="H134" s="332">
        <v>997603</v>
      </c>
      <c r="I134" s="268">
        <f aca="true" t="shared" si="26" ref="I134:I139">G134-H134</f>
        <v>-47</v>
      </c>
      <c r="J134" s="268">
        <f aca="true" t="shared" si="27" ref="J134:J139">$F134*I134</f>
        <v>4700</v>
      </c>
      <c r="K134" s="268">
        <f aca="true" t="shared" si="28" ref="K134:K139">J134/1000000</f>
        <v>0.0047</v>
      </c>
      <c r="L134" s="331">
        <v>1932</v>
      </c>
      <c r="M134" s="332">
        <v>1523</v>
      </c>
      <c r="N134" s="332">
        <f aca="true" t="shared" si="29" ref="N134:N139">L134-M134</f>
        <v>409</v>
      </c>
      <c r="O134" s="332">
        <f aca="true" t="shared" si="30" ref="O134:O139">$F134*N134</f>
        <v>-40900</v>
      </c>
      <c r="P134" s="332">
        <f aca="true" t="shared" si="31" ref="P134:P139">O134/1000000</f>
        <v>-0.0409</v>
      </c>
      <c r="Q134" s="459"/>
    </row>
    <row r="135" spans="1:17" s="455" customFormat="1" ht="15.75" customHeight="1">
      <c r="A135" s="351">
        <v>25</v>
      </c>
      <c r="B135" s="352" t="s">
        <v>71</v>
      </c>
      <c r="C135" s="355">
        <v>4902549</v>
      </c>
      <c r="D135" s="40" t="s">
        <v>12</v>
      </c>
      <c r="E135" s="41" t="s">
        <v>339</v>
      </c>
      <c r="F135" s="361">
        <v>-100</v>
      </c>
      <c r="G135" s="331">
        <v>999751</v>
      </c>
      <c r="H135" s="332">
        <v>999751</v>
      </c>
      <c r="I135" s="268">
        <f t="shared" si="26"/>
        <v>0</v>
      </c>
      <c r="J135" s="268">
        <f t="shared" si="27"/>
        <v>0</v>
      </c>
      <c r="K135" s="268">
        <f t="shared" si="28"/>
        <v>0</v>
      </c>
      <c r="L135" s="331">
        <v>999997</v>
      </c>
      <c r="M135" s="332">
        <v>999998</v>
      </c>
      <c r="N135" s="332">
        <f t="shared" si="29"/>
        <v>-1</v>
      </c>
      <c r="O135" s="332">
        <f t="shared" si="30"/>
        <v>100</v>
      </c>
      <c r="P135" s="332">
        <f t="shared" si="31"/>
        <v>0.0001</v>
      </c>
      <c r="Q135" s="471"/>
    </row>
    <row r="136" spans="1:17" s="455" customFormat="1" ht="15.75" customHeight="1">
      <c r="A136" s="351">
        <v>26</v>
      </c>
      <c r="B136" s="352" t="s">
        <v>84</v>
      </c>
      <c r="C136" s="355">
        <v>4902537</v>
      </c>
      <c r="D136" s="40" t="s">
        <v>12</v>
      </c>
      <c r="E136" s="41" t="s">
        <v>339</v>
      </c>
      <c r="F136" s="361">
        <v>-100</v>
      </c>
      <c r="G136" s="331">
        <v>24014</v>
      </c>
      <c r="H136" s="332">
        <v>24006</v>
      </c>
      <c r="I136" s="268">
        <f t="shared" si="26"/>
        <v>8</v>
      </c>
      <c r="J136" s="268">
        <f t="shared" si="27"/>
        <v>-800</v>
      </c>
      <c r="K136" s="268">
        <f t="shared" si="28"/>
        <v>-0.0008</v>
      </c>
      <c r="L136" s="331">
        <v>57914</v>
      </c>
      <c r="M136" s="332">
        <v>57916</v>
      </c>
      <c r="N136" s="332">
        <f t="shared" si="29"/>
        <v>-2</v>
      </c>
      <c r="O136" s="332">
        <f t="shared" si="30"/>
        <v>200</v>
      </c>
      <c r="P136" s="332">
        <f t="shared" si="31"/>
        <v>0.0002</v>
      </c>
      <c r="Q136" s="459"/>
    </row>
    <row r="137" spans="1:17" s="455" customFormat="1" ht="15.75" customHeight="1">
      <c r="A137" s="351">
        <v>27</v>
      </c>
      <c r="B137" s="352" t="s">
        <v>72</v>
      </c>
      <c r="C137" s="355">
        <v>4902578</v>
      </c>
      <c r="D137" s="40" t="s">
        <v>12</v>
      </c>
      <c r="E137" s="41" t="s">
        <v>339</v>
      </c>
      <c r="F137" s="361">
        <v>-100</v>
      </c>
      <c r="G137" s="331">
        <v>0</v>
      </c>
      <c r="H137" s="332">
        <v>0</v>
      </c>
      <c r="I137" s="268">
        <f t="shared" si="26"/>
        <v>0</v>
      </c>
      <c r="J137" s="268">
        <f t="shared" si="27"/>
        <v>0</v>
      </c>
      <c r="K137" s="268">
        <f t="shared" si="28"/>
        <v>0</v>
      </c>
      <c r="L137" s="331">
        <v>0</v>
      </c>
      <c r="M137" s="332">
        <v>0</v>
      </c>
      <c r="N137" s="332">
        <f t="shared" si="29"/>
        <v>0</v>
      </c>
      <c r="O137" s="332">
        <f t="shared" si="30"/>
        <v>0</v>
      </c>
      <c r="P137" s="332">
        <f t="shared" si="31"/>
        <v>0</v>
      </c>
      <c r="Q137" s="497"/>
    </row>
    <row r="138" spans="1:17" s="455" customFormat="1" ht="15.75" customHeight="1">
      <c r="A138" s="351">
        <v>28</v>
      </c>
      <c r="B138" s="352" t="s">
        <v>73</v>
      </c>
      <c r="C138" s="355">
        <v>4902538</v>
      </c>
      <c r="D138" s="40" t="s">
        <v>12</v>
      </c>
      <c r="E138" s="41" t="s">
        <v>339</v>
      </c>
      <c r="F138" s="361">
        <v>-100</v>
      </c>
      <c r="G138" s="331">
        <v>999762</v>
      </c>
      <c r="H138" s="332">
        <v>999762</v>
      </c>
      <c r="I138" s="268">
        <f t="shared" si="26"/>
        <v>0</v>
      </c>
      <c r="J138" s="268">
        <f t="shared" si="27"/>
        <v>0</v>
      </c>
      <c r="K138" s="268">
        <f t="shared" si="28"/>
        <v>0</v>
      </c>
      <c r="L138" s="331">
        <v>999987</v>
      </c>
      <c r="M138" s="332">
        <v>999987</v>
      </c>
      <c r="N138" s="332">
        <f t="shared" si="29"/>
        <v>0</v>
      </c>
      <c r="O138" s="332">
        <f t="shared" si="30"/>
        <v>0</v>
      </c>
      <c r="P138" s="332">
        <f t="shared" si="31"/>
        <v>0</v>
      </c>
      <c r="Q138" s="459"/>
    </row>
    <row r="139" spans="1:17" s="455" customFormat="1" ht="15.75" customHeight="1">
      <c r="A139" s="351">
        <v>29</v>
      </c>
      <c r="B139" s="352" t="s">
        <v>59</v>
      </c>
      <c r="C139" s="355">
        <v>4902527</v>
      </c>
      <c r="D139" s="40" t="s">
        <v>12</v>
      </c>
      <c r="E139" s="41" t="s">
        <v>339</v>
      </c>
      <c r="F139" s="361">
        <v>-100</v>
      </c>
      <c r="G139" s="331">
        <v>0</v>
      </c>
      <c r="H139" s="332">
        <v>0</v>
      </c>
      <c r="I139" s="268">
        <f t="shared" si="26"/>
        <v>0</v>
      </c>
      <c r="J139" s="268">
        <f t="shared" si="27"/>
        <v>0</v>
      </c>
      <c r="K139" s="268">
        <f t="shared" si="28"/>
        <v>0</v>
      </c>
      <c r="L139" s="331">
        <v>0</v>
      </c>
      <c r="M139" s="332">
        <v>0</v>
      </c>
      <c r="N139" s="332">
        <f t="shared" si="29"/>
        <v>0</v>
      </c>
      <c r="O139" s="332">
        <f t="shared" si="30"/>
        <v>0</v>
      </c>
      <c r="P139" s="332">
        <f t="shared" si="31"/>
        <v>0</v>
      </c>
      <c r="Q139" s="459"/>
    </row>
    <row r="140" spans="1:17" ht="15.75" customHeight="1">
      <c r="A140" s="351"/>
      <c r="B140" s="354" t="s">
        <v>74</v>
      </c>
      <c r="C140" s="355"/>
      <c r="D140" s="40"/>
      <c r="E140" s="40"/>
      <c r="F140" s="361"/>
      <c r="G140" s="383"/>
      <c r="H140" s="379"/>
      <c r="I140" s="379"/>
      <c r="J140" s="379"/>
      <c r="K140" s="379"/>
      <c r="L140" s="329"/>
      <c r="M140" s="330"/>
      <c r="N140" s="330"/>
      <c r="O140" s="330"/>
      <c r="P140" s="330"/>
      <c r="Q140" s="147"/>
    </row>
    <row r="141" spans="1:17" s="455" customFormat="1" ht="15.75" customHeight="1">
      <c r="A141" s="351">
        <v>30</v>
      </c>
      <c r="B141" s="352" t="s">
        <v>75</v>
      </c>
      <c r="C141" s="355">
        <v>4902540</v>
      </c>
      <c r="D141" s="40" t="s">
        <v>12</v>
      </c>
      <c r="E141" s="41" t="s">
        <v>339</v>
      </c>
      <c r="F141" s="361">
        <v>-100</v>
      </c>
      <c r="G141" s="331">
        <v>1552</v>
      </c>
      <c r="H141" s="332">
        <v>1504</v>
      </c>
      <c r="I141" s="268">
        <f>G141-H141</f>
        <v>48</v>
      </c>
      <c r="J141" s="268">
        <f>$F141*I141</f>
        <v>-4800</v>
      </c>
      <c r="K141" s="268">
        <f>J141/1000000</f>
        <v>-0.0048</v>
      </c>
      <c r="L141" s="331">
        <v>6021</v>
      </c>
      <c r="M141" s="332">
        <v>5086</v>
      </c>
      <c r="N141" s="332">
        <f>L141-M141</f>
        <v>935</v>
      </c>
      <c r="O141" s="332">
        <f>$F141*N141</f>
        <v>-93500</v>
      </c>
      <c r="P141" s="332">
        <f>O141/1000000</f>
        <v>-0.0935</v>
      </c>
      <c r="Q141" s="471"/>
    </row>
    <row r="142" spans="1:17" s="455" customFormat="1" ht="15.75" customHeight="1">
      <c r="A142" s="351">
        <v>31</v>
      </c>
      <c r="B142" s="352" t="s">
        <v>76</v>
      </c>
      <c r="C142" s="355">
        <v>4902548</v>
      </c>
      <c r="D142" s="40" t="s">
        <v>12</v>
      </c>
      <c r="E142" s="41" t="s">
        <v>339</v>
      </c>
      <c r="F142" s="355">
        <v>-100</v>
      </c>
      <c r="G142" s="331">
        <v>1690</v>
      </c>
      <c r="H142" s="332">
        <v>464</v>
      </c>
      <c r="I142" s="268">
        <f>G142-H142</f>
        <v>1226</v>
      </c>
      <c r="J142" s="268">
        <f>$F142*I142</f>
        <v>-122600</v>
      </c>
      <c r="K142" s="268">
        <f>J142/1000000</f>
        <v>-0.1226</v>
      </c>
      <c r="L142" s="331">
        <v>1000043</v>
      </c>
      <c r="M142" s="332">
        <v>999841</v>
      </c>
      <c r="N142" s="332">
        <f>L142-M142</f>
        <v>202</v>
      </c>
      <c r="O142" s="332">
        <f>$F142*N142</f>
        <v>-20200</v>
      </c>
      <c r="P142" s="332">
        <f>O142/1000000</f>
        <v>-0.0202</v>
      </c>
      <c r="Q142" s="710"/>
    </row>
    <row r="143" spans="1:17" s="455" customFormat="1" ht="15.75" customHeight="1" thickBot="1">
      <c r="A143" s="457">
        <v>32</v>
      </c>
      <c r="B143" s="713" t="s">
        <v>77</v>
      </c>
      <c r="C143" s="356">
        <v>4902536</v>
      </c>
      <c r="D143" s="90" t="s">
        <v>12</v>
      </c>
      <c r="E143" s="505" t="s">
        <v>339</v>
      </c>
      <c r="F143" s="356">
        <v>-100</v>
      </c>
      <c r="G143" s="104">
        <v>11563</v>
      </c>
      <c r="H143" s="458">
        <v>9821</v>
      </c>
      <c r="I143" s="458">
        <f>G143-H143</f>
        <v>1742</v>
      </c>
      <c r="J143" s="458">
        <f>$F143*I143</f>
        <v>-174200</v>
      </c>
      <c r="K143" s="458">
        <f>J143/1000000</f>
        <v>-0.1742</v>
      </c>
      <c r="L143" s="104">
        <v>3963</v>
      </c>
      <c r="M143" s="458">
        <v>3729</v>
      </c>
      <c r="N143" s="458">
        <f>L143-M143</f>
        <v>234</v>
      </c>
      <c r="O143" s="458">
        <f>$F143*N143</f>
        <v>-23400</v>
      </c>
      <c r="P143" s="458">
        <f>O143/1000000</f>
        <v>-0.0234</v>
      </c>
      <c r="Q143" s="457"/>
    </row>
    <row r="144" ht="13.5" thickTop="1"/>
    <row r="145" spans="4:16" ht="16.5">
      <c r="D145" s="21"/>
      <c r="K145" s="411">
        <f>SUM(K100:K143)</f>
        <v>-0.4493666666666667</v>
      </c>
      <c r="L145" s="53"/>
      <c r="M145" s="53"/>
      <c r="N145" s="53"/>
      <c r="O145" s="53"/>
      <c r="P145" s="385">
        <f>SUM(P100:P143)</f>
        <v>0.4156333333333331</v>
      </c>
    </row>
    <row r="146" spans="11:16" ht="14.25">
      <c r="K146" s="53"/>
      <c r="L146" s="53"/>
      <c r="M146" s="53"/>
      <c r="N146" s="53"/>
      <c r="O146" s="53"/>
      <c r="P146" s="53"/>
    </row>
    <row r="147" spans="11:16" ht="14.25">
      <c r="K147" s="53"/>
      <c r="L147" s="53"/>
      <c r="M147" s="53"/>
      <c r="N147" s="53"/>
      <c r="O147" s="53"/>
      <c r="P147" s="53"/>
    </row>
    <row r="148" spans="17:18" ht="12.75">
      <c r="Q148" s="395" t="str">
        <f>NDPL!Q1</f>
        <v>MAY-2017</v>
      </c>
      <c r="R148" s="248"/>
    </row>
    <row r="149" ht="13.5" thickBot="1"/>
    <row r="150" spans="1:17" ht="44.25" customHeight="1">
      <c r="A150" s="324"/>
      <c r="B150" s="322" t="s">
        <v>148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50"/>
    </row>
    <row r="151" spans="1:17" ht="19.5" customHeight="1">
      <c r="A151" s="228"/>
      <c r="B151" s="273" t="s">
        <v>149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51"/>
    </row>
    <row r="152" spans="1:17" ht="19.5" customHeight="1">
      <c r="A152" s="228"/>
      <c r="B152" s="269" t="s">
        <v>250</v>
      </c>
      <c r="C152" s="18"/>
      <c r="D152" s="18"/>
      <c r="E152" s="18"/>
      <c r="F152" s="18"/>
      <c r="G152" s="18"/>
      <c r="H152" s="18"/>
      <c r="I152" s="18"/>
      <c r="J152" s="18"/>
      <c r="K152" s="197">
        <f>K60</f>
        <v>0.8862833000000001</v>
      </c>
      <c r="L152" s="197"/>
      <c r="M152" s="197"/>
      <c r="N152" s="197"/>
      <c r="O152" s="197"/>
      <c r="P152" s="197">
        <f>P60</f>
        <v>1.8380953999999998</v>
      </c>
      <c r="Q152" s="51"/>
    </row>
    <row r="153" spans="1:17" ht="19.5" customHeight="1">
      <c r="A153" s="228"/>
      <c r="B153" s="269" t="s">
        <v>251</v>
      </c>
      <c r="C153" s="18"/>
      <c r="D153" s="18"/>
      <c r="E153" s="18"/>
      <c r="F153" s="18"/>
      <c r="G153" s="18"/>
      <c r="H153" s="18"/>
      <c r="I153" s="18"/>
      <c r="J153" s="18"/>
      <c r="K153" s="412">
        <f>K145</f>
        <v>-0.4493666666666667</v>
      </c>
      <c r="L153" s="197"/>
      <c r="M153" s="197"/>
      <c r="N153" s="197"/>
      <c r="O153" s="197"/>
      <c r="P153" s="197">
        <f>P145</f>
        <v>0.4156333333333331</v>
      </c>
      <c r="Q153" s="51"/>
    </row>
    <row r="154" spans="1:17" ht="19.5" customHeight="1">
      <c r="A154" s="228"/>
      <c r="B154" s="269" t="s">
        <v>150</v>
      </c>
      <c r="C154" s="18"/>
      <c r="D154" s="18"/>
      <c r="E154" s="18"/>
      <c r="F154" s="18"/>
      <c r="G154" s="18"/>
      <c r="H154" s="18"/>
      <c r="I154" s="18"/>
      <c r="J154" s="18"/>
      <c r="K154" s="412">
        <f>'ROHTAK ROAD'!K43</f>
        <v>-0.30477499999999996</v>
      </c>
      <c r="L154" s="197"/>
      <c r="M154" s="197"/>
      <c r="N154" s="197"/>
      <c r="O154" s="197"/>
      <c r="P154" s="412">
        <f>'ROHTAK ROAD'!P43</f>
        <v>-0.035425</v>
      </c>
      <c r="Q154" s="51"/>
    </row>
    <row r="155" spans="1:17" ht="19.5" customHeight="1">
      <c r="A155" s="228"/>
      <c r="B155" s="269" t="s">
        <v>151</v>
      </c>
      <c r="C155" s="18"/>
      <c r="D155" s="18"/>
      <c r="E155" s="18"/>
      <c r="F155" s="18"/>
      <c r="G155" s="18"/>
      <c r="H155" s="18"/>
      <c r="I155" s="18"/>
      <c r="J155" s="18"/>
      <c r="K155" s="412">
        <f>SUM(K152:K154)</f>
        <v>0.13214163333333345</v>
      </c>
      <c r="L155" s="197"/>
      <c r="M155" s="197"/>
      <c r="N155" s="197"/>
      <c r="O155" s="197"/>
      <c r="P155" s="412">
        <f>SUM(P152:P154)</f>
        <v>2.218303733333333</v>
      </c>
      <c r="Q155" s="51"/>
    </row>
    <row r="156" spans="1:17" ht="19.5" customHeight="1">
      <c r="A156" s="228"/>
      <c r="B156" s="273" t="s">
        <v>152</v>
      </c>
      <c r="C156" s="18"/>
      <c r="D156" s="18"/>
      <c r="E156" s="18"/>
      <c r="F156" s="18"/>
      <c r="G156" s="18"/>
      <c r="H156" s="18"/>
      <c r="I156" s="18"/>
      <c r="J156" s="18"/>
      <c r="K156" s="197"/>
      <c r="L156" s="197"/>
      <c r="M156" s="197"/>
      <c r="N156" s="197"/>
      <c r="O156" s="197"/>
      <c r="P156" s="197"/>
      <c r="Q156" s="51"/>
    </row>
    <row r="157" spans="1:17" ht="19.5" customHeight="1">
      <c r="A157" s="228"/>
      <c r="B157" s="269" t="s">
        <v>252</v>
      </c>
      <c r="C157" s="18"/>
      <c r="D157" s="18"/>
      <c r="E157" s="18"/>
      <c r="F157" s="18"/>
      <c r="G157" s="18"/>
      <c r="H157" s="18"/>
      <c r="I157" s="18"/>
      <c r="J157" s="18"/>
      <c r="K157" s="197">
        <f>K92</f>
        <v>1.6025</v>
      </c>
      <c r="L157" s="197"/>
      <c r="M157" s="197"/>
      <c r="N157" s="197"/>
      <c r="O157" s="197"/>
      <c r="P157" s="197">
        <f>P92</f>
        <v>7.552</v>
      </c>
      <c r="Q157" s="51"/>
    </row>
    <row r="158" spans="1:17" ht="19.5" customHeight="1" thickBot="1">
      <c r="A158" s="229"/>
      <c r="B158" s="323" t="s">
        <v>153</v>
      </c>
      <c r="C158" s="52"/>
      <c r="D158" s="52"/>
      <c r="E158" s="52"/>
      <c r="F158" s="52"/>
      <c r="G158" s="52"/>
      <c r="H158" s="52"/>
      <c r="I158" s="52"/>
      <c r="J158" s="52"/>
      <c r="K158" s="413">
        <f>SUM(K155:K157)</f>
        <v>1.7346416333333334</v>
      </c>
      <c r="L158" s="195"/>
      <c r="M158" s="195"/>
      <c r="N158" s="195"/>
      <c r="O158" s="195"/>
      <c r="P158" s="194">
        <f>SUM(P155:P157)</f>
        <v>9.770303733333332</v>
      </c>
      <c r="Q158" s="196"/>
    </row>
    <row r="159" ht="12.75">
      <c r="A159" s="228"/>
    </row>
    <row r="160" ht="12.75">
      <c r="A160" s="228"/>
    </row>
    <row r="161" ht="12.75">
      <c r="A161" s="228"/>
    </row>
    <row r="162" ht="13.5" thickBot="1">
      <c r="A162" s="229"/>
    </row>
    <row r="163" spans="1:17" ht="12.75">
      <c r="A163" s="222"/>
      <c r="B163" s="223"/>
      <c r="C163" s="223"/>
      <c r="D163" s="223"/>
      <c r="E163" s="223"/>
      <c r="F163" s="223"/>
      <c r="G163" s="223"/>
      <c r="H163" s="49"/>
      <c r="I163" s="49"/>
      <c r="J163" s="49"/>
      <c r="K163" s="49"/>
      <c r="L163" s="49"/>
      <c r="M163" s="49"/>
      <c r="N163" s="49"/>
      <c r="O163" s="49"/>
      <c r="P163" s="49"/>
      <c r="Q163" s="50"/>
    </row>
    <row r="164" spans="1:17" ht="23.25">
      <c r="A164" s="230" t="s">
        <v>325</v>
      </c>
      <c r="B164" s="214"/>
      <c r="C164" s="214"/>
      <c r="D164" s="214"/>
      <c r="E164" s="214"/>
      <c r="F164" s="214"/>
      <c r="G164" s="214"/>
      <c r="H164" s="18"/>
      <c r="I164" s="18"/>
      <c r="J164" s="18"/>
      <c r="K164" s="18"/>
      <c r="L164" s="18"/>
      <c r="M164" s="18"/>
      <c r="N164" s="18"/>
      <c r="O164" s="18"/>
      <c r="P164" s="18"/>
      <c r="Q164" s="51"/>
    </row>
    <row r="165" spans="1:17" ht="12.75">
      <c r="A165" s="224"/>
      <c r="B165" s="214"/>
      <c r="C165" s="214"/>
      <c r="D165" s="214"/>
      <c r="E165" s="214"/>
      <c r="F165" s="214"/>
      <c r="G165" s="214"/>
      <c r="H165" s="18"/>
      <c r="I165" s="18"/>
      <c r="J165" s="18"/>
      <c r="K165" s="18"/>
      <c r="L165" s="18"/>
      <c r="M165" s="18"/>
      <c r="N165" s="18"/>
      <c r="O165" s="18"/>
      <c r="P165" s="18"/>
      <c r="Q165" s="51"/>
    </row>
    <row r="166" spans="1:17" ht="12.75">
      <c r="A166" s="225"/>
      <c r="B166" s="226"/>
      <c r="C166" s="226"/>
      <c r="D166" s="226"/>
      <c r="E166" s="226"/>
      <c r="F166" s="226"/>
      <c r="G166" s="226"/>
      <c r="H166" s="18"/>
      <c r="I166" s="18"/>
      <c r="J166" s="18"/>
      <c r="K166" s="240" t="s">
        <v>337</v>
      </c>
      <c r="L166" s="18"/>
      <c r="M166" s="18"/>
      <c r="N166" s="18"/>
      <c r="O166" s="18"/>
      <c r="P166" s="240" t="s">
        <v>338</v>
      </c>
      <c r="Q166" s="51"/>
    </row>
    <row r="167" spans="1:17" ht="12.75">
      <c r="A167" s="227"/>
      <c r="B167" s="126"/>
      <c r="C167" s="126"/>
      <c r="D167" s="126"/>
      <c r="E167" s="126"/>
      <c r="F167" s="126"/>
      <c r="G167" s="126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2.75">
      <c r="A168" s="227"/>
      <c r="B168" s="126"/>
      <c r="C168" s="126"/>
      <c r="D168" s="126"/>
      <c r="E168" s="126"/>
      <c r="F168" s="126"/>
      <c r="G168" s="126"/>
      <c r="H168" s="18"/>
      <c r="I168" s="18"/>
      <c r="J168" s="18"/>
      <c r="K168" s="18"/>
      <c r="L168" s="18"/>
      <c r="M168" s="18"/>
      <c r="N168" s="18"/>
      <c r="O168" s="18"/>
      <c r="P168" s="18"/>
      <c r="Q168" s="51"/>
    </row>
    <row r="169" spans="1:17" ht="18">
      <c r="A169" s="231" t="s">
        <v>328</v>
      </c>
      <c r="B169" s="215"/>
      <c r="C169" s="215"/>
      <c r="D169" s="216"/>
      <c r="E169" s="216"/>
      <c r="F169" s="217"/>
      <c r="G169" s="216"/>
      <c r="H169" s="18"/>
      <c r="I169" s="18"/>
      <c r="J169" s="18"/>
      <c r="K169" s="386">
        <f>K158</f>
        <v>1.7346416333333334</v>
      </c>
      <c r="L169" s="216" t="s">
        <v>326</v>
      </c>
      <c r="M169" s="18"/>
      <c r="N169" s="18"/>
      <c r="O169" s="18"/>
      <c r="P169" s="386">
        <f>P158</f>
        <v>9.770303733333332</v>
      </c>
      <c r="Q169" s="237" t="s">
        <v>326</v>
      </c>
    </row>
    <row r="170" spans="1:17" ht="18">
      <c r="A170" s="232"/>
      <c r="B170" s="218"/>
      <c r="C170" s="218"/>
      <c r="D170" s="214"/>
      <c r="E170" s="214"/>
      <c r="F170" s="219"/>
      <c r="G170" s="214"/>
      <c r="H170" s="18"/>
      <c r="I170" s="18"/>
      <c r="J170" s="18"/>
      <c r="K170" s="387"/>
      <c r="L170" s="214"/>
      <c r="M170" s="18"/>
      <c r="N170" s="18"/>
      <c r="O170" s="18"/>
      <c r="P170" s="387"/>
      <c r="Q170" s="238"/>
    </row>
    <row r="171" spans="1:17" ht="18">
      <c r="A171" s="233" t="s">
        <v>327</v>
      </c>
      <c r="B171" s="220"/>
      <c r="C171" s="45"/>
      <c r="D171" s="214"/>
      <c r="E171" s="214"/>
      <c r="F171" s="221"/>
      <c r="G171" s="216"/>
      <c r="H171" s="18"/>
      <c r="I171" s="18"/>
      <c r="J171" s="18"/>
      <c r="K171" s="387">
        <f>'STEPPED UP GENCO'!K40</f>
        <v>0.1831834917</v>
      </c>
      <c r="L171" s="216" t="s">
        <v>326</v>
      </c>
      <c r="M171" s="18"/>
      <c r="N171" s="18"/>
      <c r="O171" s="18"/>
      <c r="P171" s="387">
        <f>'STEPPED UP GENCO'!P40</f>
        <v>-0.30044289165000004</v>
      </c>
      <c r="Q171" s="237" t="s">
        <v>326</v>
      </c>
    </row>
    <row r="172" spans="1:17" ht="12.75">
      <c r="A172" s="22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51"/>
    </row>
    <row r="173" spans="1:17" ht="12.75">
      <c r="A173" s="22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51"/>
    </row>
    <row r="174" spans="1:17" ht="12.75">
      <c r="A174" s="22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51"/>
    </row>
    <row r="175" spans="1:17" ht="20.25">
      <c r="A175" s="228"/>
      <c r="B175" s="18"/>
      <c r="C175" s="18"/>
      <c r="D175" s="18"/>
      <c r="E175" s="18"/>
      <c r="F175" s="18"/>
      <c r="G175" s="18"/>
      <c r="H175" s="215"/>
      <c r="I175" s="215"/>
      <c r="J175" s="234" t="s">
        <v>329</v>
      </c>
      <c r="K175" s="342">
        <f>SUM(K169:K174)</f>
        <v>1.9178251250333334</v>
      </c>
      <c r="L175" s="234" t="s">
        <v>326</v>
      </c>
      <c r="M175" s="126"/>
      <c r="N175" s="18"/>
      <c r="O175" s="18"/>
      <c r="P175" s="342">
        <f>SUM(P169:P174)</f>
        <v>9.469860841683332</v>
      </c>
      <c r="Q175" s="363" t="s">
        <v>326</v>
      </c>
    </row>
    <row r="176" spans="1:17" ht="13.5" thickBot="1">
      <c r="A176" s="229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152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0" max="255" man="1"/>
    <brk id="94" max="255" man="1"/>
    <brk id="14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0"/>
  <sheetViews>
    <sheetView view="pageBreakPreview" zoomScale="85" zoomScaleNormal="70" zoomScaleSheetLayoutView="85" workbookViewId="0" topLeftCell="A196">
      <selection activeCell="J108" sqref="J108"/>
    </sheetView>
  </sheetViews>
  <sheetFormatPr defaultColWidth="9.140625" defaultRowHeight="12.75"/>
  <cols>
    <col min="1" max="1" width="7.421875" style="455" customWidth="1"/>
    <col min="2" max="2" width="29.57421875" style="455" customWidth="1"/>
    <col min="3" max="3" width="13.28125" style="455" customWidth="1"/>
    <col min="4" max="4" width="9.00390625" style="455" customWidth="1"/>
    <col min="5" max="5" width="16.57421875" style="455" customWidth="1"/>
    <col min="6" max="6" width="10.8515625" style="455" customWidth="1"/>
    <col min="7" max="7" width="14.00390625" style="455" customWidth="1"/>
    <col min="8" max="8" width="13.421875" style="455" customWidth="1"/>
    <col min="9" max="9" width="11.8515625" style="455" customWidth="1"/>
    <col min="10" max="10" width="16.28125" style="455" customWidth="1"/>
    <col min="11" max="11" width="15.8515625" style="455" customWidth="1"/>
    <col min="12" max="12" width="13.421875" style="455" customWidth="1"/>
    <col min="13" max="13" width="16.28125" style="455" customWidth="1"/>
    <col min="14" max="14" width="12.140625" style="455" customWidth="1"/>
    <col min="15" max="15" width="15.28125" style="455" customWidth="1"/>
    <col min="16" max="16" width="15.140625" style="455" customWidth="1"/>
    <col min="17" max="17" width="29.421875" style="455" customWidth="1"/>
    <col min="18" max="19" width="9.140625" style="455" hidden="1" customWidth="1"/>
    <col min="20" max="16384" width="9.140625" style="455" customWidth="1"/>
  </cols>
  <sheetData>
    <row r="1" spans="1:17" ht="23.25" customHeight="1">
      <c r="A1" s="1" t="s">
        <v>238</v>
      </c>
      <c r="P1" s="604" t="str">
        <f>NDPL!$Q$1</f>
        <v>MAY-2017</v>
      </c>
      <c r="Q1" s="604"/>
    </row>
    <row r="2" ht="12.75">
      <c r="A2" s="16" t="s">
        <v>239</v>
      </c>
    </row>
    <row r="3" ht="20.25" customHeight="1">
      <c r="A3" s="388" t="s">
        <v>154</v>
      </c>
    </row>
    <row r="4" spans="1:16" ht="21" customHeight="1" thickBot="1">
      <c r="A4" s="389" t="s">
        <v>192</v>
      </c>
      <c r="G4" s="499"/>
      <c r="H4" s="499"/>
      <c r="I4" s="48" t="s">
        <v>390</v>
      </c>
      <c r="J4" s="499"/>
      <c r="K4" s="499"/>
      <c r="L4" s="499"/>
      <c r="M4" s="499"/>
      <c r="N4" s="48" t="s">
        <v>391</v>
      </c>
      <c r="O4" s="499"/>
      <c r="P4" s="499"/>
    </row>
    <row r="5" spans="1:17" ht="36.75" customHeight="1" thickBot="1" thickTop="1">
      <c r="A5" s="528" t="s">
        <v>8</v>
      </c>
      <c r="B5" s="529" t="s">
        <v>9</v>
      </c>
      <c r="C5" s="530" t="s">
        <v>1</v>
      </c>
      <c r="D5" s="530" t="s">
        <v>2</v>
      </c>
      <c r="E5" s="530" t="s">
        <v>3</v>
      </c>
      <c r="F5" s="530" t="s">
        <v>10</v>
      </c>
      <c r="G5" s="528" t="str">
        <f>NDPL!G5</f>
        <v>FINAL READING 01/06/2017</v>
      </c>
      <c r="H5" s="530" t="str">
        <f>NDPL!H5</f>
        <v>INTIAL READING 01/05/2017</v>
      </c>
      <c r="I5" s="530" t="s">
        <v>4</v>
      </c>
      <c r="J5" s="530" t="s">
        <v>5</v>
      </c>
      <c r="K5" s="530" t="s">
        <v>6</v>
      </c>
      <c r="L5" s="528" t="str">
        <f>NDPL!G5</f>
        <v>FINAL READING 01/06/2017</v>
      </c>
      <c r="M5" s="530" t="str">
        <f>NDPL!H5</f>
        <v>INTIAL READING 01/05/2017</v>
      </c>
      <c r="N5" s="530" t="s">
        <v>4</v>
      </c>
      <c r="O5" s="530" t="s">
        <v>5</v>
      </c>
      <c r="P5" s="530" t="s">
        <v>6</v>
      </c>
      <c r="Q5" s="550" t="s">
        <v>307</v>
      </c>
    </row>
    <row r="6" ht="2.25" customHeight="1" hidden="1" thickBot="1" thickTop="1"/>
    <row r="7" spans="1:17" ht="19.5" customHeight="1" thickTop="1">
      <c r="A7" s="270"/>
      <c r="B7" s="271" t="s">
        <v>155</v>
      </c>
      <c r="C7" s="272"/>
      <c r="D7" s="36"/>
      <c r="E7" s="36"/>
      <c r="F7" s="36"/>
      <c r="G7" s="29"/>
      <c r="H7" s="467"/>
      <c r="I7" s="467"/>
      <c r="J7" s="467"/>
      <c r="K7" s="467"/>
      <c r="L7" s="468"/>
      <c r="M7" s="467"/>
      <c r="N7" s="467"/>
      <c r="O7" s="467"/>
      <c r="P7" s="467"/>
      <c r="Q7" s="557"/>
    </row>
    <row r="8" spans="1:17" ht="24" customHeight="1">
      <c r="A8" s="259">
        <v>1</v>
      </c>
      <c r="B8" s="301" t="s">
        <v>156</v>
      </c>
      <c r="C8" s="302">
        <v>4865170</v>
      </c>
      <c r="D8" s="120" t="s">
        <v>12</v>
      </c>
      <c r="E8" s="96" t="s">
        <v>339</v>
      </c>
      <c r="F8" s="310">
        <v>5000</v>
      </c>
      <c r="G8" s="331">
        <v>999587</v>
      </c>
      <c r="H8" s="332">
        <v>999584</v>
      </c>
      <c r="I8" s="312">
        <f aca="true" t="shared" si="0" ref="I8:I16">G8-H8</f>
        <v>3</v>
      </c>
      <c r="J8" s="312">
        <f aca="true" t="shared" si="1" ref="J8:J16">$F8*I8</f>
        <v>15000</v>
      </c>
      <c r="K8" s="312">
        <f aca="true" t="shared" si="2" ref="K8:K16">J8/1000000</f>
        <v>0.015</v>
      </c>
      <c r="L8" s="331">
        <v>999338</v>
      </c>
      <c r="M8" s="332">
        <v>999447</v>
      </c>
      <c r="N8" s="312">
        <f aca="true" t="shared" si="3" ref="N8:N16">L8-M8</f>
        <v>-109</v>
      </c>
      <c r="O8" s="312">
        <f aca="true" t="shared" si="4" ref="O8:O16">$F8*N8</f>
        <v>-545000</v>
      </c>
      <c r="P8" s="312">
        <f aca="true" t="shared" si="5" ref="P8:P16">O8/1000000</f>
        <v>-0.545</v>
      </c>
      <c r="Q8" s="471"/>
    </row>
    <row r="9" spans="1:17" ht="24.75" customHeight="1">
      <c r="A9" s="259">
        <v>2</v>
      </c>
      <c r="B9" s="301" t="s">
        <v>157</v>
      </c>
      <c r="C9" s="302">
        <v>4865095</v>
      </c>
      <c r="D9" s="120" t="s">
        <v>12</v>
      </c>
      <c r="E9" s="96" t="s">
        <v>339</v>
      </c>
      <c r="F9" s="310">
        <v>1333.33</v>
      </c>
      <c r="G9" s="331">
        <v>984683</v>
      </c>
      <c r="H9" s="332">
        <v>984672</v>
      </c>
      <c r="I9" s="312">
        <f t="shared" si="0"/>
        <v>11</v>
      </c>
      <c r="J9" s="312">
        <f t="shared" si="1"/>
        <v>14666.63</v>
      </c>
      <c r="K9" s="312">
        <f t="shared" si="2"/>
        <v>0.01466663</v>
      </c>
      <c r="L9" s="331">
        <v>672103</v>
      </c>
      <c r="M9" s="332">
        <v>672159</v>
      </c>
      <c r="N9" s="312">
        <f t="shared" si="3"/>
        <v>-56</v>
      </c>
      <c r="O9" s="312">
        <f t="shared" si="4"/>
        <v>-74666.48</v>
      </c>
      <c r="P9" s="469">
        <f t="shared" si="5"/>
        <v>-0.07466648</v>
      </c>
      <c r="Q9" s="477"/>
    </row>
    <row r="10" spans="1:17" ht="22.5" customHeight="1">
      <c r="A10" s="259">
        <v>3</v>
      </c>
      <c r="B10" s="301" t="s">
        <v>158</v>
      </c>
      <c r="C10" s="302">
        <v>5295153</v>
      </c>
      <c r="D10" s="120" t="s">
        <v>12</v>
      </c>
      <c r="E10" s="96" t="s">
        <v>339</v>
      </c>
      <c r="F10" s="310">
        <v>400</v>
      </c>
      <c r="G10" s="331">
        <v>1188</v>
      </c>
      <c r="H10" s="332">
        <v>1056</v>
      </c>
      <c r="I10" s="312">
        <f>G10-H10</f>
        <v>132</v>
      </c>
      <c r="J10" s="312">
        <f t="shared" si="1"/>
        <v>52800</v>
      </c>
      <c r="K10" s="312">
        <f t="shared" si="2"/>
        <v>0.0528</v>
      </c>
      <c r="L10" s="331">
        <v>4077</v>
      </c>
      <c r="M10" s="332">
        <v>1060</v>
      </c>
      <c r="N10" s="312">
        <f>L10-M10</f>
        <v>3017</v>
      </c>
      <c r="O10" s="312">
        <f t="shared" si="4"/>
        <v>1206800</v>
      </c>
      <c r="P10" s="312">
        <f t="shared" si="5"/>
        <v>1.2068</v>
      </c>
      <c r="Q10" s="472"/>
    </row>
    <row r="11" spans="1:17" ht="22.5" customHeight="1">
      <c r="A11" s="259">
        <v>4</v>
      </c>
      <c r="B11" s="301" t="s">
        <v>159</v>
      </c>
      <c r="C11" s="302">
        <v>4865151</v>
      </c>
      <c r="D11" s="120" t="s">
        <v>12</v>
      </c>
      <c r="E11" s="96" t="s">
        <v>339</v>
      </c>
      <c r="F11" s="310">
        <v>1000</v>
      </c>
      <c r="G11" s="331">
        <v>16966</v>
      </c>
      <c r="H11" s="332">
        <v>16954</v>
      </c>
      <c r="I11" s="312">
        <f t="shared" si="0"/>
        <v>12</v>
      </c>
      <c r="J11" s="312">
        <f t="shared" si="1"/>
        <v>12000</v>
      </c>
      <c r="K11" s="312">
        <f t="shared" si="2"/>
        <v>0.012</v>
      </c>
      <c r="L11" s="331">
        <v>997925</v>
      </c>
      <c r="M11" s="332">
        <v>998351</v>
      </c>
      <c r="N11" s="312">
        <f t="shared" si="3"/>
        <v>-426</v>
      </c>
      <c r="O11" s="312">
        <f t="shared" si="4"/>
        <v>-426000</v>
      </c>
      <c r="P11" s="312">
        <f t="shared" si="5"/>
        <v>-0.426</v>
      </c>
      <c r="Q11" s="725"/>
    </row>
    <row r="12" spans="1:17" ht="22.5" customHeight="1">
      <c r="A12" s="259">
        <v>5</v>
      </c>
      <c r="B12" s="301" t="s">
        <v>160</v>
      </c>
      <c r="C12" s="302">
        <v>4865152</v>
      </c>
      <c r="D12" s="120" t="s">
        <v>12</v>
      </c>
      <c r="E12" s="96" t="s">
        <v>339</v>
      </c>
      <c r="F12" s="310">
        <v>300</v>
      </c>
      <c r="G12" s="331">
        <v>1605</v>
      </c>
      <c r="H12" s="332">
        <v>1605</v>
      </c>
      <c r="I12" s="312">
        <f t="shared" si="0"/>
        <v>0</v>
      </c>
      <c r="J12" s="312">
        <f t="shared" si="1"/>
        <v>0</v>
      </c>
      <c r="K12" s="312">
        <f t="shared" si="2"/>
        <v>0</v>
      </c>
      <c r="L12" s="331">
        <v>112</v>
      </c>
      <c r="M12" s="332">
        <v>112</v>
      </c>
      <c r="N12" s="312">
        <f t="shared" si="3"/>
        <v>0</v>
      </c>
      <c r="O12" s="312">
        <f t="shared" si="4"/>
        <v>0</v>
      </c>
      <c r="P12" s="312">
        <f t="shared" si="5"/>
        <v>0</v>
      </c>
      <c r="Q12" s="722"/>
    </row>
    <row r="13" spans="1:17" ht="22.5" customHeight="1">
      <c r="A13" s="259">
        <v>6</v>
      </c>
      <c r="B13" s="301" t="s">
        <v>161</v>
      </c>
      <c r="C13" s="302">
        <v>4865111</v>
      </c>
      <c r="D13" s="120" t="s">
        <v>12</v>
      </c>
      <c r="E13" s="96" t="s">
        <v>339</v>
      </c>
      <c r="F13" s="310">
        <v>100</v>
      </c>
      <c r="G13" s="331">
        <v>17432</v>
      </c>
      <c r="H13" s="332">
        <v>17390</v>
      </c>
      <c r="I13" s="312">
        <f>G13-H13</f>
        <v>42</v>
      </c>
      <c r="J13" s="312">
        <f t="shared" si="1"/>
        <v>4200</v>
      </c>
      <c r="K13" s="312">
        <f t="shared" si="2"/>
        <v>0.0042</v>
      </c>
      <c r="L13" s="331">
        <v>10473</v>
      </c>
      <c r="M13" s="332">
        <v>7199</v>
      </c>
      <c r="N13" s="312">
        <f>L13-M13</f>
        <v>3274</v>
      </c>
      <c r="O13" s="312">
        <f t="shared" si="4"/>
        <v>327400</v>
      </c>
      <c r="P13" s="312">
        <f t="shared" si="5"/>
        <v>0.3274</v>
      </c>
      <c r="Q13" s="472"/>
    </row>
    <row r="14" spans="1:17" ht="22.5" customHeight="1">
      <c r="A14" s="259">
        <v>7</v>
      </c>
      <c r="B14" s="301" t="s">
        <v>162</v>
      </c>
      <c r="C14" s="302">
        <v>4865140</v>
      </c>
      <c r="D14" s="120" t="s">
        <v>12</v>
      </c>
      <c r="E14" s="96" t="s">
        <v>339</v>
      </c>
      <c r="F14" s="310">
        <v>75</v>
      </c>
      <c r="G14" s="331">
        <v>725923</v>
      </c>
      <c r="H14" s="332">
        <v>725192</v>
      </c>
      <c r="I14" s="312">
        <f t="shared" si="0"/>
        <v>731</v>
      </c>
      <c r="J14" s="312">
        <f t="shared" si="1"/>
        <v>54825</v>
      </c>
      <c r="K14" s="312">
        <f t="shared" si="2"/>
        <v>0.054825</v>
      </c>
      <c r="L14" s="331">
        <v>9036</v>
      </c>
      <c r="M14" s="332">
        <v>10350</v>
      </c>
      <c r="N14" s="312">
        <f t="shared" si="3"/>
        <v>-1314</v>
      </c>
      <c r="O14" s="312">
        <f t="shared" si="4"/>
        <v>-98550</v>
      </c>
      <c r="P14" s="312">
        <f t="shared" si="5"/>
        <v>-0.09855</v>
      </c>
      <c r="Q14" s="471"/>
    </row>
    <row r="15" spans="1:17" ht="22.5" customHeight="1">
      <c r="A15" s="259">
        <v>8</v>
      </c>
      <c r="B15" s="538" t="s">
        <v>163</v>
      </c>
      <c r="C15" s="302">
        <v>4865148</v>
      </c>
      <c r="D15" s="120" t="s">
        <v>12</v>
      </c>
      <c r="E15" s="96" t="s">
        <v>339</v>
      </c>
      <c r="F15" s="310">
        <v>75</v>
      </c>
      <c r="G15" s="331">
        <v>983178</v>
      </c>
      <c r="H15" s="332">
        <v>983177</v>
      </c>
      <c r="I15" s="312">
        <f t="shared" si="0"/>
        <v>1</v>
      </c>
      <c r="J15" s="312">
        <f t="shared" si="1"/>
        <v>75</v>
      </c>
      <c r="K15" s="312">
        <f t="shared" si="2"/>
        <v>7.5E-05</v>
      </c>
      <c r="L15" s="331">
        <v>994116</v>
      </c>
      <c r="M15" s="332">
        <v>991947</v>
      </c>
      <c r="N15" s="312">
        <f t="shared" si="3"/>
        <v>2169</v>
      </c>
      <c r="O15" s="312">
        <f t="shared" si="4"/>
        <v>162675</v>
      </c>
      <c r="P15" s="312">
        <f t="shared" si="5"/>
        <v>0.162675</v>
      </c>
      <c r="Q15" s="472"/>
    </row>
    <row r="16" spans="1:17" ht="18">
      <c r="A16" s="259">
        <v>9</v>
      </c>
      <c r="B16" s="301" t="s">
        <v>164</v>
      </c>
      <c r="C16" s="302">
        <v>4865181</v>
      </c>
      <c r="D16" s="120" t="s">
        <v>12</v>
      </c>
      <c r="E16" s="96" t="s">
        <v>339</v>
      </c>
      <c r="F16" s="310">
        <v>900</v>
      </c>
      <c r="G16" s="331">
        <v>997369</v>
      </c>
      <c r="H16" s="332">
        <v>997369</v>
      </c>
      <c r="I16" s="312">
        <f t="shared" si="0"/>
        <v>0</v>
      </c>
      <c r="J16" s="312">
        <f t="shared" si="1"/>
        <v>0</v>
      </c>
      <c r="K16" s="312">
        <f t="shared" si="2"/>
        <v>0</v>
      </c>
      <c r="L16" s="331">
        <v>995822</v>
      </c>
      <c r="M16" s="332">
        <v>996278</v>
      </c>
      <c r="N16" s="312">
        <f t="shared" si="3"/>
        <v>-456</v>
      </c>
      <c r="O16" s="312">
        <f t="shared" si="4"/>
        <v>-410400</v>
      </c>
      <c r="P16" s="312">
        <f t="shared" si="5"/>
        <v>-0.4104</v>
      </c>
      <c r="Q16" s="477"/>
    </row>
    <row r="17" spans="1:17" ht="15.75" customHeight="1">
      <c r="A17" s="259"/>
      <c r="B17" s="303" t="s">
        <v>165</v>
      </c>
      <c r="C17" s="302"/>
      <c r="D17" s="120"/>
      <c r="E17" s="120"/>
      <c r="F17" s="310"/>
      <c r="G17" s="416"/>
      <c r="H17" s="419"/>
      <c r="I17" s="312"/>
      <c r="J17" s="312"/>
      <c r="K17" s="605"/>
      <c r="L17" s="314"/>
      <c r="M17" s="312"/>
      <c r="N17" s="312"/>
      <c r="O17" s="312"/>
      <c r="P17" s="605"/>
      <c r="Q17" s="472"/>
    </row>
    <row r="18" spans="1:17" ht="22.5" customHeight="1">
      <c r="A18" s="259">
        <v>10</v>
      </c>
      <c r="B18" s="301" t="s">
        <v>15</v>
      </c>
      <c r="C18" s="302">
        <v>5128454</v>
      </c>
      <c r="D18" s="120" t="s">
        <v>12</v>
      </c>
      <c r="E18" s="96" t="s">
        <v>339</v>
      </c>
      <c r="F18" s="310">
        <v>-500</v>
      </c>
      <c r="G18" s="331">
        <v>16168</v>
      </c>
      <c r="H18" s="332">
        <v>16168</v>
      </c>
      <c r="I18" s="312">
        <f>G18-H18</f>
        <v>0</v>
      </c>
      <c r="J18" s="312">
        <f>$F18*I18</f>
        <v>0</v>
      </c>
      <c r="K18" s="312">
        <f>J18/1000000</f>
        <v>0</v>
      </c>
      <c r="L18" s="331">
        <v>988926</v>
      </c>
      <c r="M18" s="332">
        <v>988926</v>
      </c>
      <c r="N18" s="312">
        <f>L18-M18</f>
        <v>0</v>
      </c>
      <c r="O18" s="312">
        <f>$F18*N18</f>
        <v>0</v>
      </c>
      <c r="P18" s="312">
        <f>O18/1000000</f>
        <v>0</v>
      </c>
      <c r="Q18" s="472"/>
    </row>
    <row r="19" spans="1:17" ht="22.5" customHeight="1">
      <c r="A19" s="259">
        <v>11</v>
      </c>
      <c r="B19" s="275" t="s">
        <v>16</v>
      </c>
      <c r="C19" s="302">
        <v>4865025</v>
      </c>
      <c r="D19" s="84" t="s">
        <v>12</v>
      </c>
      <c r="E19" s="96" t="s">
        <v>339</v>
      </c>
      <c r="F19" s="310">
        <v>-1000</v>
      </c>
      <c r="G19" s="331">
        <v>1927</v>
      </c>
      <c r="H19" s="332">
        <v>1914</v>
      </c>
      <c r="I19" s="312">
        <f>G19-H19</f>
        <v>13</v>
      </c>
      <c r="J19" s="312">
        <f>$F19*I19</f>
        <v>-13000</v>
      </c>
      <c r="K19" s="312">
        <f>J19/1000000</f>
        <v>-0.013</v>
      </c>
      <c r="L19" s="331">
        <v>999732</v>
      </c>
      <c r="M19" s="332">
        <v>999999</v>
      </c>
      <c r="N19" s="312">
        <f>L19-M19</f>
        <v>-267</v>
      </c>
      <c r="O19" s="312">
        <f>$F19*N19</f>
        <v>267000</v>
      </c>
      <c r="P19" s="312">
        <f>O19/1000000</f>
        <v>0.267</v>
      </c>
      <c r="Q19" s="472"/>
    </row>
    <row r="20" spans="1:17" ht="22.5" customHeight="1">
      <c r="A20" s="259">
        <v>12</v>
      </c>
      <c r="B20" s="301" t="s">
        <v>17</v>
      </c>
      <c r="C20" s="302">
        <v>5100234</v>
      </c>
      <c r="D20" s="120" t="s">
        <v>12</v>
      </c>
      <c r="E20" s="96" t="s">
        <v>339</v>
      </c>
      <c r="F20" s="310">
        <v>-2000</v>
      </c>
      <c r="G20" s="331">
        <v>997740</v>
      </c>
      <c r="H20" s="332">
        <v>997341</v>
      </c>
      <c r="I20" s="312">
        <f>G20-H20</f>
        <v>399</v>
      </c>
      <c r="J20" s="312">
        <f>$F20*I20</f>
        <v>-798000</v>
      </c>
      <c r="K20" s="312">
        <f>J20/1000000</f>
        <v>-0.798</v>
      </c>
      <c r="L20" s="331">
        <v>996158</v>
      </c>
      <c r="M20" s="332">
        <v>996223</v>
      </c>
      <c r="N20" s="312">
        <f>L20-M20</f>
        <v>-65</v>
      </c>
      <c r="O20" s="312">
        <f>$F20*N20</f>
        <v>130000</v>
      </c>
      <c r="P20" s="312">
        <f>O20/1000000</f>
        <v>0.13</v>
      </c>
      <c r="Q20" s="472"/>
    </row>
    <row r="21" spans="1:17" ht="22.5" customHeight="1">
      <c r="A21" s="259">
        <v>13</v>
      </c>
      <c r="B21" s="301" t="s">
        <v>166</v>
      </c>
      <c r="C21" s="302">
        <v>4902499</v>
      </c>
      <c r="D21" s="120" t="s">
        <v>12</v>
      </c>
      <c r="E21" s="96" t="s">
        <v>339</v>
      </c>
      <c r="F21" s="310">
        <v>-1000</v>
      </c>
      <c r="G21" s="331">
        <v>3065</v>
      </c>
      <c r="H21" s="332">
        <v>2451</v>
      </c>
      <c r="I21" s="312">
        <f>G21-H21</f>
        <v>614</v>
      </c>
      <c r="J21" s="312">
        <f>$F21*I21</f>
        <v>-614000</v>
      </c>
      <c r="K21" s="312">
        <f>J21/1000000</f>
        <v>-0.614</v>
      </c>
      <c r="L21" s="331">
        <v>999837</v>
      </c>
      <c r="M21" s="332">
        <v>999872</v>
      </c>
      <c r="N21" s="312">
        <f>L21-M21</f>
        <v>-35</v>
      </c>
      <c r="O21" s="312">
        <f>$F21*N21</f>
        <v>35000</v>
      </c>
      <c r="P21" s="312">
        <f>O21/1000000</f>
        <v>0.035</v>
      </c>
      <c r="Q21" s="472"/>
    </row>
    <row r="22" spans="1:17" ht="22.5" customHeight="1">
      <c r="A22" s="259">
        <v>14</v>
      </c>
      <c r="B22" s="301" t="s">
        <v>431</v>
      </c>
      <c r="C22" s="302">
        <v>5295169</v>
      </c>
      <c r="D22" s="120" t="s">
        <v>12</v>
      </c>
      <c r="E22" s="96" t="s">
        <v>339</v>
      </c>
      <c r="F22" s="310">
        <v>-1000</v>
      </c>
      <c r="G22" s="331">
        <v>962807</v>
      </c>
      <c r="H22" s="332">
        <v>962795</v>
      </c>
      <c r="I22" s="332">
        <f>G22-H22</f>
        <v>12</v>
      </c>
      <c r="J22" s="332">
        <f>$F22*I22</f>
        <v>-12000</v>
      </c>
      <c r="K22" s="332">
        <f>J22/1000000</f>
        <v>-0.012</v>
      </c>
      <c r="L22" s="331">
        <v>964592</v>
      </c>
      <c r="M22" s="332">
        <v>965551</v>
      </c>
      <c r="N22" s="332">
        <f>L22-M22</f>
        <v>-959</v>
      </c>
      <c r="O22" s="332">
        <f>$F22*N22</f>
        <v>959000</v>
      </c>
      <c r="P22" s="332">
        <f>O22/1000000</f>
        <v>0.959</v>
      </c>
      <c r="Q22" s="472"/>
    </row>
    <row r="23" spans="1:17" ht="15" customHeight="1">
      <c r="A23" s="259"/>
      <c r="B23" s="303" t="s">
        <v>167</v>
      </c>
      <c r="C23" s="302"/>
      <c r="D23" s="120"/>
      <c r="E23" s="120"/>
      <c r="F23" s="310"/>
      <c r="G23" s="416"/>
      <c r="H23" s="419"/>
      <c r="I23" s="312"/>
      <c r="J23" s="312"/>
      <c r="K23" s="312"/>
      <c r="L23" s="314"/>
      <c r="M23" s="312"/>
      <c r="N23" s="312"/>
      <c r="O23" s="312"/>
      <c r="P23" s="312"/>
      <c r="Q23" s="472"/>
    </row>
    <row r="24" spans="1:17" ht="18.75" customHeight="1">
      <c r="A24" s="259">
        <v>15</v>
      </c>
      <c r="B24" s="301" t="s">
        <v>15</v>
      </c>
      <c r="C24" s="302">
        <v>5128437</v>
      </c>
      <c r="D24" s="120" t="s">
        <v>12</v>
      </c>
      <c r="E24" s="96" t="s">
        <v>339</v>
      </c>
      <c r="F24" s="310">
        <v>-1000</v>
      </c>
      <c r="G24" s="331">
        <v>986135</v>
      </c>
      <c r="H24" s="332">
        <v>985976</v>
      </c>
      <c r="I24" s="312">
        <f>G24-H24</f>
        <v>159</v>
      </c>
      <c r="J24" s="312">
        <f>$F24*I24</f>
        <v>-159000</v>
      </c>
      <c r="K24" s="312">
        <f>J24/1000000</f>
        <v>-0.159</v>
      </c>
      <c r="L24" s="331">
        <v>966903</v>
      </c>
      <c r="M24" s="332">
        <v>966969</v>
      </c>
      <c r="N24" s="312">
        <f aca="true" t="shared" si="6" ref="N24:N29">L24-M24</f>
        <v>-66</v>
      </c>
      <c r="O24" s="312">
        <f aca="true" t="shared" si="7" ref="O24:O29">$F24*N24</f>
        <v>66000</v>
      </c>
      <c r="P24" s="312">
        <f aca="true" t="shared" si="8" ref="P24:P29">O24/1000000</f>
        <v>0.066</v>
      </c>
      <c r="Q24" s="496"/>
    </row>
    <row r="25" spans="1:17" ht="17.25" customHeight="1">
      <c r="A25" s="259">
        <v>16</v>
      </c>
      <c r="B25" s="301" t="s">
        <v>16</v>
      </c>
      <c r="C25" s="302">
        <v>4865004</v>
      </c>
      <c r="D25" s="120" t="s">
        <v>12</v>
      </c>
      <c r="E25" s="96" t="s">
        <v>339</v>
      </c>
      <c r="F25" s="310">
        <v>-1000</v>
      </c>
      <c r="G25" s="331">
        <v>1701</v>
      </c>
      <c r="H25" s="332">
        <v>1694</v>
      </c>
      <c r="I25" s="332">
        <f>G25-H25</f>
        <v>7</v>
      </c>
      <c r="J25" s="332">
        <f>$F25*I25</f>
        <v>-7000</v>
      </c>
      <c r="K25" s="332">
        <f>J25/1000000</f>
        <v>-0.007</v>
      </c>
      <c r="L25" s="331">
        <v>1177</v>
      </c>
      <c r="M25" s="332">
        <v>1166</v>
      </c>
      <c r="N25" s="332">
        <f t="shared" si="6"/>
        <v>11</v>
      </c>
      <c r="O25" s="332">
        <f t="shared" si="7"/>
        <v>-11000</v>
      </c>
      <c r="P25" s="332">
        <f t="shared" si="8"/>
        <v>-0.011</v>
      </c>
      <c r="Q25" s="491"/>
    </row>
    <row r="26" spans="1:17" ht="17.25" customHeight="1">
      <c r="A26" s="259">
        <v>17</v>
      </c>
      <c r="B26" s="301" t="s">
        <v>17</v>
      </c>
      <c r="C26" s="302">
        <v>4864980</v>
      </c>
      <c r="D26" s="120" t="s">
        <v>12</v>
      </c>
      <c r="E26" s="96" t="s">
        <v>339</v>
      </c>
      <c r="F26" s="310">
        <v>-2000</v>
      </c>
      <c r="G26" s="331">
        <v>96</v>
      </c>
      <c r="H26" s="332">
        <v>89</v>
      </c>
      <c r="I26" s="312">
        <f>G26-H26</f>
        <v>7</v>
      </c>
      <c r="J26" s="312">
        <f>$F26*I26</f>
        <v>-14000</v>
      </c>
      <c r="K26" s="312">
        <f>J26/1000000</f>
        <v>-0.014</v>
      </c>
      <c r="L26" s="331">
        <v>999729</v>
      </c>
      <c r="M26" s="332">
        <v>999733</v>
      </c>
      <c r="N26" s="312">
        <f t="shared" si="6"/>
        <v>-4</v>
      </c>
      <c r="O26" s="312">
        <f t="shared" si="7"/>
        <v>8000</v>
      </c>
      <c r="P26" s="312">
        <f t="shared" si="8"/>
        <v>0.008</v>
      </c>
      <c r="Q26" s="491"/>
    </row>
    <row r="27" spans="1:17" ht="17.25" customHeight="1">
      <c r="A27" s="259"/>
      <c r="B27" s="301"/>
      <c r="C27" s="302">
        <v>4864988</v>
      </c>
      <c r="D27" s="120" t="s">
        <v>12</v>
      </c>
      <c r="E27" s="96" t="s">
        <v>339</v>
      </c>
      <c r="F27" s="310">
        <v>-2000</v>
      </c>
      <c r="G27" s="331">
        <v>59</v>
      </c>
      <c r="H27" s="332">
        <v>0</v>
      </c>
      <c r="I27" s="312">
        <f>G27-H27</f>
        <v>59</v>
      </c>
      <c r="J27" s="312">
        <f>$F27*I27</f>
        <v>-118000</v>
      </c>
      <c r="K27" s="312">
        <f>J27/1000000</f>
        <v>-0.118</v>
      </c>
      <c r="L27" s="331">
        <v>999931</v>
      </c>
      <c r="M27" s="332">
        <v>1000000</v>
      </c>
      <c r="N27" s="312">
        <f t="shared" si="6"/>
        <v>-69</v>
      </c>
      <c r="O27" s="312">
        <f t="shared" si="7"/>
        <v>138000</v>
      </c>
      <c r="P27" s="312">
        <f t="shared" si="8"/>
        <v>0.138</v>
      </c>
      <c r="Q27" s="491" t="s">
        <v>447</v>
      </c>
    </row>
    <row r="28" spans="1:17" ht="17.25" customHeight="1">
      <c r="A28" s="259">
        <v>18</v>
      </c>
      <c r="B28" s="301" t="s">
        <v>166</v>
      </c>
      <c r="C28" s="302">
        <v>5295572</v>
      </c>
      <c r="D28" s="120" t="s">
        <v>12</v>
      </c>
      <c r="E28" s="96" t="s">
        <v>339</v>
      </c>
      <c r="F28" s="310">
        <v>-1000</v>
      </c>
      <c r="G28" s="331">
        <v>3612</v>
      </c>
      <c r="H28" s="332">
        <v>3796</v>
      </c>
      <c r="I28" s="332">
        <f>G28-H28</f>
        <v>-184</v>
      </c>
      <c r="J28" s="332">
        <f>$F28*I28</f>
        <v>184000</v>
      </c>
      <c r="K28" s="332">
        <f>J28/1000000</f>
        <v>0.184</v>
      </c>
      <c r="L28" s="331">
        <v>909561</v>
      </c>
      <c r="M28" s="332">
        <v>911553</v>
      </c>
      <c r="N28" s="332">
        <f t="shared" si="6"/>
        <v>-1992</v>
      </c>
      <c r="O28" s="332">
        <f t="shared" si="7"/>
        <v>1992000</v>
      </c>
      <c r="P28" s="332">
        <f t="shared" si="8"/>
        <v>1.992</v>
      </c>
      <c r="Q28" s="491"/>
    </row>
    <row r="29" spans="1:17" ht="17.25" customHeight="1">
      <c r="A29" s="259"/>
      <c r="B29" s="301"/>
      <c r="C29" s="302"/>
      <c r="D29" s="120"/>
      <c r="E29" s="96"/>
      <c r="F29" s="310">
        <v>-1000</v>
      </c>
      <c r="G29" s="331"/>
      <c r="H29" s="332"/>
      <c r="I29" s="332"/>
      <c r="J29" s="332"/>
      <c r="K29" s="332"/>
      <c r="L29" s="331">
        <v>952965</v>
      </c>
      <c r="M29" s="332">
        <v>952965</v>
      </c>
      <c r="N29" s="332">
        <f t="shared" si="6"/>
        <v>0</v>
      </c>
      <c r="O29" s="332">
        <f t="shared" si="7"/>
        <v>0</v>
      </c>
      <c r="P29" s="332">
        <f t="shared" si="8"/>
        <v>0</v>
      </c>
      <c r="Q29" s="491"/>
    </row>
    <row r="30" spans="1:17" ht="17.25" customHeight="1">
      <c r="A30" s="259"/>
      <c r="B30" s="273" t="s">
        <v>168</v>
      </c>
      <c r="C30" s="302"/>
      <c r="D30" s="84"/>
      <c r="E30" s="84"/>
      <c r="F30" s="310"/>
      <c r="G30" s="416"/>
      <c r="H30" s="419"/>
      <c r="I30" s="312"/>
      <c r="J30" s="312"/>
      <c r="K30" s="312"/>
      <c r="L30" s="314"/>
      <c r="M30" s="312"/>
      <c r="N30" s="312"/>
      <c r="O30" s="312"/>
      <c r="P30" s="312"/>
      <c r="Q30" s="472"/>
    </row>
    <row r="31" spans="1:17" ht="18.75" customHeight="1">
      <c r="A31" s="259">
        <v>19</v>
      </c>
      <c r="B31" s="301" t="s">
        <v>15</v>
      </c>
      <c r="C31" s="302">
        <v>5295151</v>
      </c>
      <c r="D31" s="120" t="s">
        <v>12</v>
      </c>
      <c r="E31" s="96" t="s">
        <v>339</v>
      </c>
      <c r="F31" s="310">
        <v>-1000</v>
      </c>
      <c r="G31" s="331">
        <v>1000354</v>
      </c>
      <c r="H31" s="332">
        <v>999869</v>
      </c>
      <c r="I31" s="312">
        <f>G31-H31</f>
        <v>485</v>
      </c>
      <c r="J31" s="312">
        <f>$F31*I31</f>
        <v>-485000</v>
      </c>
      <c r="K31" s="312">
        <f>J31/1000000</f>
        <v>-0.485</v>
      </c>
      <c r="L31" s="331">
        <v>985241</v>
      </c>
      <c r="M31" s="332">
        <v>985309</v>
      </c>
      <c r="N31" s="312">
        <f>L31-M31</f>
        <v>-68</v>
      </c>
      <c r="O31" s="312">
        <f>$F31*N31</f>
        <v>68000</v>
      </c>
      <c r="P31" s="312">
        <f>O31/1000000</f>
        <v>0.068</v>
      </c>
      <c r="Q31" s="486"/>
    </row>
    <row r="32" spans="1:17" ht="17.25" customHeight="1">
      <c r="A32" s="259">
        <v>20</v>
      </c>
      <c r="B32" s="301" t="s">
        <v>16</v>
      </c>
      <c r="C32" s="302">
        <v>4864970</v>
      </c>
      <c r="D32" s="120" t="s">
        <v>12</v>
      </c>
      <c r="E32" s="96" t="s">
        <v>339</v>
      </c>
      <c r="F32" s="310">
        <v>-1000</v>
      </c>
      <c r="G32" s="331">
        <v>997830</v>
      </c>
      <c r="H32" s="332">
        <v>997813</v>
      </c>
      <c r="I32" s="312">
        <f>G32-H32</f>
        <v>17</v>
      </c>
      <c r="J32" s="312">
        <f>$F32*I32</f>
        <v>-17000</v>
      </c>
      <c r="K32" s="312">
        <f>J32/1000000</f>
        <v>-0.017</v>
      </c>
      <c r="L32" s="331">
        <v>988367</v>
      </c>
      <c r="M32" s="332">
        <v>990058</v>
      </c>
      <c r="N32" s="312">
        <f>L32-M32</f>
        <v>-1691</v>
      </c>
      <c r="O32" s="312">
        <f>$F32*N32</f>
        <v>1691000</v>
      </c>
      <c r="P32" s="312">
        <f>O32/1000000</f>
        <v>1.691</v>
      </c>
      <c r="Q32" s="472"/>
    </row>
    <row r="33" spans="1:17" ht="15.75" customHeight="1">
      <c r="A33" s="259">
        <v>21</v>
      </c>
      <c r="B33" s="301" t="s">
        <v>17</v>
      </c>
      <c r="C33" s="302">
        <v>5295147</v>
      </c>
      <c r="D33" s="120" t="s">
        <v>12</v>
      </c>
      <c r="E33" s="96" t="s">
        <v>339</v>
      </c>
      <c r="F33" s="310">
        <v>-1000</v>
      </c>
      <c r="G33" s="331">
        <v>995226</v>
      </c>
      <c r="H33" s="332">
        <v>995118</v>
      </c>
      <c r="I33" s="312">
        <f>G33-H33</f>
        <v>108</v>
      </c>
      <c r="J33" s="312">
        <f>$F33*I33</f>
        <v>-108000</v>
      </c>
      <c r="K33" s="312">
        <f>J33/1000000</f>
        <v>-0.108</v>
      </c>
      <c r="L33" s="331">
        <v>999066</v>
      </c>
      <c r="M33" s="332">
        <v>999235</v>
      </c>
      <c r="N33" s="312">
        <f>L33-M33</f>
        <v>-169</v>
      </c>
      <c r="O33" s="312">
        <f>$F33*N33</f>
        <v>169000</v>
      </c>
      <c r="P33" s="312">
        <f>O33/1000000</f>
        <v>0.169</v>
      </c>
      <c r="Q33" s="472"/>
    </row>
    <row r="34" spans="1:17" ht="15.75" customHeight="1">
      <c r="A34" s="259"/>
      <c r="B34" s="301"/>
      <c r="C34" s="302"/>
      <c r="D34" s="120"/>
      <c r="E34" s="96"/>
      <c r="F34" s="310">
        <v>-1000</v>
      </c>
      <c r="G34" s="331">
        <v>999981</v>
      </c>
      <c r="H34" s="332">
        <v>999817</v>
      </c>
      <c r="I34" s="312">
        <f>G34-H34</f>
        <v>164</v>
      </c>
      <c r="J34" s="312">
        <f>$F34*I34</f>
        <v>-164000</v>
      </c>
      <c r="K34" s="312">
        <f>J34/1000000</f>
        <v>-0.164</v>
      </c>
      <c r="L34" s="331"/>
      <c r="M34" s="332"/>
      <c r="N34" s="312"/>
      <c r="O34" s="312"/>
      <c r="P34" s="312"/>
      <c r="Q34" s="472"/>
    </row>
    <row r="35" spans="1:17" ht="15.75" customHeight="1">
      <c r="A35" s="259">
        <v>22</v>
      </c>
      <c r="B35" s="275" t="s">
        <v>166</v>
      </c>
      <c r="C35" s="302">
        <v>4864995</v>
      </c>
      <c r="D35" s="84" t="s">
        <v>12</v>
      </c>
      <c r="E35" s="96" t="s">
        <v>339</v>
      </c>
      <c r="F35" s="310">
        <v>-1000</v>
      </c>
      <c r="G35" s="331">
        <v>13896</v>
      </c>
      <c r="H35" s="332">
        <v>13859</v>
      </c>
      <c r="I35" s="312">
        <f>G35-H35</f>
        <v>37</v>
      </c>
      <c r="J35" s="312">
        <f>$F35*I35</f>
        <v>-37000</v>
      </c>
      <c r="K35" s="312">
        <f>J35/1000000</f>
        <v>-0.037</v>
      </c>
      <c r="L35" s="331">
        <v>997140</v>
      </c>
      <c r="M35" s="332">
        <v>997400</v>
      </c>
      <c r="N35" s="312">
        <f>L35-M35</f>
        <v>-260</v>
      </c>
      <c r="O35" s="312">
        <f>$F35*N35</f>
        <v>260000</v>
      </c>
      <c r="P35" s="312">
        <f>O35/1000000</f>
        <v>0.26</v>
      </c>
      <c r="Q35" s="739"/>
    </row>
    <row r="36" spans="1:17" ht="17.25" customHeight="1">
      <c r="A36" s="259"/>
      <c r="B36" s="303" t="s">
        <v>169</v>
      </c>
      <c r="C36" s="302"/>
      <c r="D36" s="120"/>
      <c r="E36" s="120"/>
      <c r="F36" s="310"/>
      <c r="G36" s="416"/>
      <c r="H36" s="419"/>
      <c r="I36" s="312"/>
      <c r="J36" s="312"/>
      <c r="K36" s="312"/>
      <c r="L36" s="314"/>
      <c r="M36" s="312"/>
      <c r="N36" s="312"/>
      <c r="O36" s="312"/>
      <c r="P36" s="312"/>
      <c r="Q36" s="472"/>
    </row>
    <row r="37" spans="1:17" ht="19.5" customHeight="1">
      <c r="A37" s="259"/>
      <c r="B37" s="303" t="s">
        <v>39</v>
      </c>
      <c r="C37" s="302"/>
      <c r="D37" s="120"/>
      <c r="E37" s="120"/>
      <c r="F37" s="310"/>
      <c r="G37" s="416"/>
      <c r="H37" s="419"/>
      <c r="I37" s="312"/>
      <c r="J37" s="312"/>
      <c r="K37" s="312"/>
      <c r="L37" s="314"/>
      <c r="M37" s="312"/>
      <c r="N37" s="312"/>
      <c r="O37" s="312"/>
      <c r="P37" s="312"/>
      <c r="Q37" s="472"/>
    </row>
    <row r="38" spans="1:17" ht="22.5" customHeight="1">
      <c r="A38" s="259">
        <v>23</v>
      </c>
      <c r="B38" s="301" t="s">
        <v>170</v>
      </c>
      <c r="C38" s="302">
        <v>5128435</v>
      </c>
      <c r="D38" s="120" t="s">
        <v>12</v>
      </c>
      <c r="E38" s="96" t="s">
        <v>339</v>
      </c>
      <c r="F38" s="310">
        <v>800</v>
      </c>
      <c r="G38" s="331">
        <v>2</v>
      </c>
      <c r="H38" s="332">
        <v>7</v>
      </c>
      <c r="I38" s="312">
        <f>G38-H38</f>
        <v>-5</v>
      </c>
      <c r="J38" s="312">
        <f>$F38*I38</f>
        <v>-4000</v>
      </c>
      <c r="K38" s="312">
        <f>J38/1000000</f>
        <v>-0.004</v>
      </c>
      <c r="L38" s="331">
        <v>443</v>
      </c>
      <c r="M38" s="332">
        <v>65</v>
      </c>
      <c r="N38" s="312">
        <f>L38-M38</f>
        <v>378</v>
      </c>
      <c r="O38" s="312">
        <f>$F38*N38</f>
        <v>302400</v>
      </c>
      <c r="P38" s="312">
        <f>O38/1000000</f>
        <v>0.3024</v>
      </c>
      <c r="Q38" s="472"/>
    </row>
    <row r="39" spans="1:17" ht="18.75" customHeight="1">
      <c r="A39" s="259"/>
      <c r="B39" s="273" t="s">
        <v>171</v>
      </c>
      <c r="C39" s="302"/>
      <c r="D39" s="84"/>
      <c r="E39" s="84"/>
      <c r="F39" s="310"/>
      <c r="G39" s="416"/>
      <c r="H39" s="419"/>
      <c r="I39" s="312"/>
      <c r="J39" s="312"/>
      <c r="K39" s="312"/>
      <c r="L39" s="314"/>
      <c r="M39" s="312"/>
      <c r="N39" s="312"/>
      <c r="O39" s="312"/>
      <c r="P39" s="312"/>
      <c r="Q39" s="472"/>
    </row>
    <row r="40" spans="1:17" ht="22.5" customHeight="1">
      <c r="A40" s="259">
        <v>24</v>
      </c>
      <c r="B40" s="275" t="s">
        <v>15</v>
      </c>
      <c r="C40" s="302">
        <v>5269210</v>
      </c>
      <c r="D40" s="84" t="s">
        <v>12</v>
      </c>
      <c r="E40" s="96" t="s">
        <v>339</v>
      </c>
      <c r="F40" s="310">
        <v>-1000</v>
      </c>
      <c r="G40" s="331">
        <v>980845</v>
      </c>
      <c r="H40" s="332">
        <v>980892</v>
      </c>
      <c r="I40" s="312">
        <f>G40-H40</f>
        <v>-47</v>
      </c>
      <c r="J40" s="312">
        <f>$F40*I40</f>
        <v>47000</v>
      </c>
      <c r="K40" s="312">
        <f>J40/1000000</f>
        <v>0.047</v>
      </c>
      <c r="L40" s="331">
        <v>984567</v>
      </c>
      <c r="M40" s="332">
        <v>985665</v>
      </c>
      <c r="N40" s="312">
        <f>L40-M40</f>
        <v>-1098</v>
      </c>
      <c r="O40" s="312">
        <f>$F40*N40</f>
        <v>1098000</v>
      </c>
      <c r="P40" s="312">
        <f>O40/1000000</f>
        <v>1.098</v>
      </c>
      <c r="Q40" s="472"/>
    </row>
    <row r="41" spans="1:17" ht="22.5" customHeight="1">
      <c r="A41" s="259">
        <v>25</v>
      </c>
      <c r="B41" s="301" t="s">
        <v>16</v>
      </c>
      <c r="C41" s="302">
        <v>5269211</v>
      </c>
      <c r="D41" s="120" t="s">
        <v>12</v>
      </c>
      <c r="E41" s="96" t="s">
        <v>339</v>
      </c>
      <c r="F41" s="310">
        <v>-1000</v>
      </c>
      <c r="G41" s="331">
        <v>991515</v>
      </c>
      <c r="H41" s="332">
        <v>991515</v>
      </c>
      <c r="I41" s="312">
        <f>G41-H41</f>
        <v>0</v>
      </c>
      <c r="J41" s="312">
        <f>$F41*I41</f>
        <v>0</v>
      </c>
      <c r="K41" s="312">
        <f>J41/1000000</f>
        <v>0</v>
      </c>
      <c r="L41" s="331">
        <v>985938</v>
      </c>
      <c r="M41" s="332">
        <v>985938</v>
      </c>
      <c r="N41" s="312">
        <f>L41-M41</f>
        <v>0</v>
      </c>
      <c r="O41" s="312">
        <f>$F41*N41</f>
        <v>0</v>
      </c>
      <c r="P41" s="312">
        <f>O41/1000000</f>
        <v>0</v>
      </c>
      <c r="Q41" s="746"/>
    </row>
    <row r="42" spans="1:17" ht="18.75" customHeight="1">
      <c r="A42" s="259"/>
      <c r="B42" s="303" t="s">
        <v>172</v>
      </c>
      <c r="C42" s="302"/>
      <c r="D42" s="120"/>
      <c r="E42" s="120"/>
      <c r="F42" s="308"/>
      <c r="G42" s="416"/>
      <c r="H42" s="419"/>
      <c r="I42" s="312"/>
      <c r="J42" s="312"/>
      <c r="K42" s="312"/>
      <c r="L42" s="314"/>
      <c r="M42" s="312"/>
      <c r="N42" s="312"/>
      <c r="O42" s="312"/>
      <c r="P42" s="312"/>
      <c r="Q42" s="472"/>
    </row>
    <row r="43" spans="1:17" ht="22.5" customHeight="1">
      <c r="A43" s="259">
        <v>26</v>
      </c>
      <c r="B43" s="301" t="s">
        <v>420</v>
      </c>
      <c r="C43" s="302">
        <v>4865010</v>
      </c>
      <c r="D43" s="120" t="s">
        <v>12</v>
      </c>
      <c r="E43" s="96" t="s">
        <v>339</v>
      </c>
      <c r="F43" s="310">
        <v>-1000</v>
      </c>
      <c r="G43" s="331">
        <v>995332</v>
      </c>
      <c r="H43" s="332">
        <v>995270</v>
      </c>
      <c r="I43" s="312">
        <f aca="true" t="shared" si="9" ref="I43:I48">G43-H43</f>
        <v>62</v>
      </c>
      <c r="J43" s="312">
        <f aca="true" t="shared" si="10" ref="J43:J48">$F43*I43</f>
        <v>-62000</v>
      </c>
      <c r="K43" s="312">
        <f aca="true" t="shared" si="11" ref="K43:K48">J43/1000000</f>
        <v>-0.062</v>
      </c>
      <c r="L43" s="331">
        <v>990599</v>
      </c>
      <c r="M43" s="332">
        <v>990731</v>
      </c>
      <c r="N43" s="312">
        <f aca="true" t="shared" si="12" ref="N43:N48">L43-M43</f>
        <v>-132</v>
      </c>
      <c r="O43" s="312">
        <f aca="true" t="shared" si="13" ref="O43:O48">$F43*N43</f>
        <v>132000</v>
      </c>
      <c r="P43" s="312">
        <f aca="true" t="shared" si="14" ref="P43:P48">O43/1000000</f>
        <v>0.132</v>
      </c>
      <c r="Q43" s="472"/>
    </row>
    <row r="44" spans="1:17" ht="22.5" customHeight="1">
      <c r="A44" s="259">
        <v>27</v>
      </c>
      <c r="B44" s="301" t="s">
        <v>421</v>
      </c>
      <c r="C44" s="302">
        <v>4864965</v>
      </c>
      <c r="D44" s="120" t="s">
        <v>12</v>
      </c>
      <c r="E44" s="96" t="s">
        <v>339</v>
      </c>
      <c r="F44" s="310">
        <v>-1000</v>
      </c>
      <c r="G44" s="331">
        <v>990406</v>
      </c>
      <c r="H44" s="332">
        <v>990297</v>
      </c>
      <c r="I44" s="312">
        <f t="shared" si="9"/>
        <v>109</v>
      </c>
      <c r="J44" s="312">
        <f t="shared" si="10"/>
        <v>-109000</v>
      </c>
      <c r="K44" s="312">
        <f t="shared" si="11"/>
        <v>-0.109</v>
      </c>
      <c r="L44" s="331">
        <v>930870</v>
      </c>
      <c r="M44" s="332">
        <v>930899</v>
      </c>
      <c r="N44" s="312">
        <f t="shared" si="12"/>
        <v>-29</v>
      </c>
      <c r="O44" s="312">
        <f t="shared" si="13"/>
        <v>29000</v>
      </c>
      <c r="P44" s="312">
        <f t="shared" si="14"/>
        <v>0.029</v>
      </c>
      <c r="Q44" s="472"/>
    </row>
    <row r="45" spans="1:17" ht="22.5" customHeight="1">
      <c r="A45" s="259">
        <v>28</v>
      </c>
      <c r="B45" s="275" t="s">
        <v>422</v>
      </c>
      <c r="C45" s="302">
        <v>4864933</v>
      </c>
      <c r="D45" s="84" t="s">
        <v>12</v>
      </c>
      <c r="E45" s="96" t="s">
        <v>339</v>
      </c>
      <c r="F45" s="310">
        <v>-1000</v>
      </c>
      <c r="G45" s="331">
        <v>2144</v>
      </c>
      <c r="H45" s="332">
        <v>2219</v>
      </c>
      <c r="I45" s="312">
        <f t="shared" si="9"/>
        <v>-75</v>
      </c>
      <c r="J45" s="312">
        <f t="shared" si="10"/>
        <v>75000</v>
      </c>
      <c r="K45" s="312">
        <f t="shared" si="11"/>
        <v>0.075</v>
      </c>
      <c r="L45" s="331">
        <v>33648</v>
      </c>
      <c r="M45" s="332">
        <v>33882</v>
      </c>
      <c r="N45" s="312">
        <f t="shared" si="12"/>
        <v>-234</v>
      </c>
      <c r="O45" s="312">
        <f t="shared" si="13"/>
        <v>234000</v>
      </c>
      <c r="P45" s="312">
        <f t="shared" si="14"/>
        <v>0.234</v>
      </c>
      <c r="Q45" s="472"/>
    </row>
    <row r="46" spans="1:17" ht="22.5" customHeight="1">
      <c r="A46" s="259">
        <v>29</v>
      </c>
      <c r="B46" s="301" t="s">
        <v>423</v>
      </c>
      <c r="C46" s="302">
        <v>4864904</v>
      </c>
      <c r="D46" s="120" t="s">
        <v>12</v>
      </c>
      <c r="E46" s="96" t="s">
        <v>339</v>
      </c>
      <c r="F46" s="310">
        <v>-1000</v>
      </c>
      <c r="G46" s="331">
        <v>998136</v>
      </c>
      <c r="H46" s="332">
        <v>998196</v>
      </c>
      <c r="I46" s="312">
        <f t="shared" si="9"/>
        <v>-60</v>
      </c>
      <c r="J46" s="312">
        <f t="shared" si="10"/>
        <v>60000</v>
      </c>
      <c r="K46" s="312">
        <f t="shared" si="11"/>
        <v>0.06</v>
      </c>
      <c r="L46" s="331">
        <v>996308</v>
      </c>
      <c r="M46" s="332">
        <v>996477</v>
      </c>
      <c r="N46" s="312">
        <f t="shared" si="12"/>
        <v>-169</v>
      </c>
      <c r="O46" s="312">
        <f t="shared" si="13"/>
        <v>169000</v>
      </c>
      <c r="P46" s="312">
        <f t="shared" si="14"/>
        <v>0.169</v>
      </c>
      <c r="Q46" s="472"/>
    </row>
    <row r="47" spans="1:17" ht="22.5" customHeight="1" thickBot="1">
      <c r="A47" s="259">
        <v>30</v>
      </c>
      <c r="B47" s="301" t="s">
        <v>424</v>
      </c>
      <c r="C47" s="302">
        <v>4864907</v>
      </c>
      <c r="D47" s="120" t="s">
        <v>12</v>
      </c>
      <c r="E47" s="96" t="s">
        <v>339</v>
      </c>
      <c r="F47" s="748">
        <v>-1000</v>
      </c>
      <c r="G47" s="331">
        <v>996460</v>
      </c>
      <c r="H47" s="332">
        <v>996460</v>
      </c>
      <c r="I47" s="312">
        <f t="shared" si="9"/>
        <v>0</v>
      </c>
      <c r="J47" s="312">
        <f t="shared" si="10"/>
        <v>0</v>
      </c>
      <c r="K47" s="312">
        <f t="shared" si="11"/>
        <v>0</v>
      </c>
      <c r="L47" s="331">
        <v>864116</v>
      </c>
      <c r="M47" s="332">
        <v>864116</v>
      </c>
      <c r="N47" s="312">
        <f t="shared" si="12"/>
        <v>0</v>
      </c>
      <c r="O47" s="312">
        <f t="shared" si="13"/>
        <v>0</v>
      </c>
      <c r="P47" s="312">
        <f t="shared" si="14"/>
        <v>0</v>
      </c>
      <c r="Q47" s="472"/>
    </row>
    <row r="48" spans="1:17" ht="22.5" customHeight="1" thickTop="1">
      <c r="A48" s="274"/>
      <c r="B48" s="301"/>
      <c r="C48" s="302">
        <v>4864942</v>
      </c>
      <c r="D48" s="120" t="s">
        <v>12</v>
      </c>
      <c r="E48" s="96" t="s">
        <v>339</v>
      </c>
      <c r="F48" s="312">
        <v>-1000</v>
      </c>
      <c r="G48" s="331">
        <v>0</v>
      </c>
      <c r="H48" s="332">
        <v>0</v>
      </c>
      <c r="I48" s="312">
        <f t="shared" si="9"/>
        <v>0</v>
      </c>
      <c r="J48" s="312">
        <f t="shared" si="10"/>
        <v>0</v>
      </c>
      <c r="K48" s="312">
        <f t="shared" si="11"/>
        <v>0</v>
      </c>
      <c r="L48" s="331">
        <v>0</v>
      </c>
      <c r="M48" s="332">
        <v>0</v>
      </c>
      <c r="N48" s="312">
        <f t="shared" si="12"/>
        <v>0</v>
      </c>
      <c r="O48" s="312">
        <f t="shared" si="13"/>
        <v>0</v>
      </c>
      <c r="P48" s="312">
        <f t="shared" si="14"/>
        <v>0</v>
      </c>
      <c r="Q48" s="275" t="s">
        <v>447</v>
      </c>
    </row>
    <row r="49" spans="1:17" ht="18" customHeight="1" thickBot="1">
      <c r="A49" s="390" t="s">
        <v>333</v>
      </c>
      <c r="B49" s="304"/>
      <c r="C49" s="305"/>
      <c r="D49" s="251"/>
      <c r="E49" s="252"/>
      <c r="F49" s="310"/>
      <c r="G49" s="417"/>
      <c r="H49" s="418"/>
      <c r="I49" s="316"/>
      <c r="J49" s="316"/>
      <c r="K49" s="316"/>
      <c r="L49" s="316"/>
      <c r="M49" s="316"/>
      <c r="N49" s="316"/>
      <c r="O49" s="316"/>
      <c r="P49" s="606" t="str">
        <f>NDPL!$Q$1</f>
        <v>MAY-2017</v>
      </c>
      <c r="Q49" s="606"/>
    </row>
    <row r="50" spans="1:17" ht="14.25" customHeight="1" thickTop="1">
      <c r="A50" s="270"/>
      <c r="B50" s="273" t="s">
        <v>173</v>
      </c>
      <c r="C50" s="302"/>
      <c r="D50" s="84"/>
      <c r="E50" s="84"/>
      <c r="F50" s="405"/>
      <c r="G50" s="416"/>
      <c r="H50" s="419"/>
      <c r="I50" s="312"/>
      <c r="J50" s="312"/>
      <c r="K50" s="312"/>
      <c r="L50" s="314"/>
      <c r="M50" s="312"/>
      <c r="N50" s="312"/>
      <c r="O50" s="312"/>
      <c r="P50" s="312"/>
      <c r="Q50" s="459"/>
    </row>
    <row r="51" spans="1:17" ht="14.25" customHeight="1">
      <c r="A51" s="259">
        <v>31</v>
      </c>
      <c r="B51" s="301" t="s">
        <v>15</v>
      </c>
      <c r="C51" s="302">
        <v>4864962</v>
      </c>
      <c r="D51" s="120" t="s">
        <v>12</v>
      </c>
      <c r="E51" s="96" t="s">
        <v>339</v>
      </c>
      <c r="F51" s="310">
        <v>-1000</v>
      </c>
      <c r="G51" s="331">
        <v>1166</v>
      </c>
      <c r="H51" s="332">
        <v>412</v>
      </c>
      <c r="I51" s="312">
        <f>G51-H51</f>
        <v>754</v>
      </c>
      <c r="J51" s="312">
        <f>$F51*I51</f>
        <v>-754000</v>
      </c>
      <c r="K51" s="312">
        <f>J51/1000000</f>
        <v>-0.754</v>
      </c>
      <c r="L51" s="331">
        <v>999930</v>
      </c>
      <c r="M51" s="332">
        <v>999908</v>
      </c>
      <c r="N51" s="312">
        <f>L51-M51</f>
        <v>22</v>
      </c>
      <c r="O51" s="312">
        <f>$F51*N51</f>
        <v>-22000</v>
      </c>
      <c r="P51" s="312">
        <f>O51/1000000</f>
        <v>-0.022</v>
      </c>
      <c r="Q51" s="471"/>
    </row>
    <row r="52" spans="1:17" ht="14.25" customHeight="1">
      <c r="A52" s="259">
        <v>32</v>
      </c>
      <c r="B52" s="301" t="s">
        <v>16</v>
      </c>
      <c r="C52" s="302">
        <v>5128455</v>
      </c>
      <c r="D52" s="120" t="s">
        <v>12</v>
      </c>
      <c r="E52" s="96" t="s">
        <v>339</v>
      </c>
      <c r="F52" s="310">
        <v>-500</v>
      </c>
      <c r="G52" s="331">
        <v>1228</v>
      </c>
      <c r="H52" s="332">
        <v>328</v>
      </c>
      <c r="I52" s="312">
        <f>G52-H52</f>
        <v>900</v>
      </c>
      <c r="J52" s="312">
        <f>$F52*I52</f>
        <v>-450000</v>
      </c>
      <c r="K52" s="312">
        <f>J52/1000000</f>
        <v>-0.45</v>
      </c>
      <c r="L52" s="331">
        <v>998221</v>
      </c>
      <c r="M52" s="332">
        <v>998029</v>
      </c>
      <c r="N52" s="312">
        <f>L52-M52</f>
        <v>192</v>
      </c>
      <c r="O52" s="312">
        <f>$F52*N52</f>
        <v>-96000</v>
      </c>
      <c r="P52" s="312">
        <f>O52/1000000</f>
        <v>-0.096</v>
      </c>
      <c r="Q52" s="459"/>
    </row>
    <row r="53" spans="1:17" ht="14.25" customHeight="1">
      <c r="A53" s="259">
        <v>33</v>
      </c>
      <c r="B53" s="301" t="s">
        <v>17</v>
      </c>
      <c r="C53" s="302">
        <v>4864979</v>
      </c>
      <c r="D53" s="120" t="s">
        <v>12</v>
      </c>
      <c r="E53" s="96" t="s">
        <v>339</v>
      </c>
      <c r="F53" s="310">
        <v>-2000</v>
      </c>
      <c r="G53" s="331">
        <v>17034</v>
      </c>
      <c r="H53" s="332">
        <v>16189</v>
      </c>
      <c r="I53" s="312">
        <f>G53-H53</f>
        <v>845</v>
      </c>
      <c r="J53" s="312">
        <f>$F53*I53</f>
        <v>-1690000</v>
      </c>
      <c r="K53" s="312">
        <f>J53/1000000</f>
        <v>-1.69</v>
      </c>
      <c r="L53" s="331">
        <v>969545</v>
      </c>
      <c r="M53" s="332">
        <v>969516</v>
      </c>
      <c r="N53" s="312">
        <f>L53-M53</f>
        <v>29</v>
      </c>
      <c r="O53" s="312">
        <f>$F53*N53</f>
        <v>-58000</v>
      </c>
      <c r="P53" s="312">
        <f>O53/1000000</f>
        <v>-0.058</v>
      </c>
      <c r="Q53" s="492"/>
    </row>
    <row r="54" spans="1:17" ht="14.25" customHeight="1">
      <c r="A54" s="259"/>
      <c r="B54" s="303" t="s">
        <v>174</v>
      </c>
      <c r="C54" s="302"/>
      <c r="D54" s="120"/>
      <c r="E54" s="120"/>
      <c r="F54" s="310"/>
      <c r="G54" s="416"/>
      <c r="H54" s="419"/>
      <c r="I54" s="312"/>
      <c r="J54" s="312"/>
      <c r="K54" s="312"/>
      <c r="L54" s="314"/>
      <c r="M54" s="312"/>
      <c r="N54" s="312"/>
      <c r="O54" s="312"/>
      <c r="P54" s="312"/>
      <c r="Q54" s="459"/>
    </row>
    <row r="55" spans="1:17" ht="14.25" customHeight="1">
      <c r="A55" s="259">
        <v>34</v>
      </c>
      <c r="B55" s="301" t="s">
        <v>15</v>
      </c>
      <c r="C55" s="302">
        <v>4864966</v>
      </c>
      <c r="D55" s="120" t="s">
        <v>12</v>
      </c>
      <c r="E55" s="96" t="s">
        <v>339</v>
      </c>
      <c r="F55" s="310">
        <v>-1000</v>
      </c>
      <c r="G55" s="331">
        <v>995032</v>
      </c>
      <c r="H55" s="332">
        <v>995060</v>
      </c>
      <c r="I55" s="312">
        <f>G55-H55</f>
        <v>-28</v>
      </c>
      <c r="J55" s="312">
        <f>$F55*I55</f>
        <v>28000</v>
      </c>
      <c r="K55" s="312">
        <f>J55/1000000</f>
        <v>0.028</v>
      </c>
      <c r="L55" s="331">
        <v>898730</v>
      </c>
      <c r="M55" s="332">
        <v>899552</v>
      </c>
      <c r="N55" s="312">
        <f>L55-M55</f>
        <v>-822</v>
      </c>
      <c r="O55" s="312">
        <f>$F55*N55</f>
        <v>822000</v>
      </c>
      <c r="P55" s="312">
        <f>O55/1000000</f>
        <v>0.822</v>
      </c>
      <c r="Q55" s="459"/>
    </row>
    <row r="56" spans="1:17" ht="14.25" customHeight="1">
      <c r="A56" s="259">
        <v>35</v>
      </c>
      <c r="B56" s="301" t="s">
        <v>16</v>
      </c>
      <c r="C56" s="302">
        <v>4864967</v>
      </c>
      <c r="D56" s="120" t="s">
        <v>12</v>
      </c>
      <c r="E56" s="96" t="s">
        <v>339</v>
      </c>
      <c r="F56" s="310">
        <v>-1000</v>
      </c>
      <c r="G56" s="331">
        <v>994407</v>
      </c>
      <c r="H56" s="332">
        <v>994407</v>
      </c>
      <c r="I56" s="312">
        <f>G56-H56</f>
        <v>0</v>
      </c>
      <c r="J56" s="312">
        <f>$F56*I56</f>
        <v>0</v>
      </c>
      <c r="K56" s="312">
        <f>J56/1000000</f>
        <v>0</v>
      </c>
      <c r="L56" s="331">
        <v>927407</v>
      </c>
      <c r="M56" s="332">
        <v>927470</v>
      </c>
      <c r="N56" s="312">
        <f>L56-M56</f>
        <v>-63</v>
      </c>
      <c r="O56" s="312">
        <f>$F56*N56</f>
        <v>63000</v>
      </c>
      <c r="P56" s="312">
        <f>O56/1000000</f>
        <v>0.063</v>
      </c>
      <c r="Q56" s="459"/>
    </row>
    <row r="57" spans="1:17" ht="14.25" customHeight="1">
      <c r="A57" s="259">
        <v>36</v>
      </c>
      <c r="B57" s="301" t="s">
        <v>17</v>
      </c>
      <c r="C57" s="302">
        <v>4865000</v>
      </c>
      <c r="D57" s="120" t="s">
        <v>12</v>
      </c>
      <c r="E57" s="96" t="s">
        <v>339</v>
      </c>
      <c r="F57" s="310">
        <v>-1000</v>
      </c>
      <c r="G57" s="331">
        <v>998993</v>
      </c>
      <c r="H57" s="332">
        <v>999022</v>
      </c>
      <c r="I57" s="312">
        <f>G57-H57</f>
        <v>-29</v>
      </c>
      <c r="J57" s="312">
        <f>$F57*I57</f>
        <v>29000</v>
      </c>
      <c r="K57" s="312">
        <f>J57/1000000</f>
        <v>0.029</v>
      </c>
      <c r="L57" s="331">
        <v>983992</v>
      </c>
      <c r="M57" s="332">
        <v>984756</v>
      </c>
      <c r="N57" s="312">
        <f>L57-M57</f>
        <v>-764</v>
      </c>
      <c r="O57" s="312">
        <f>$F57*N57</f>
        <v>764000</v>
      </c>
      <c r="P57" s="312">
        <f>O57/1000000</f>
        <v>0.764</v>
      </c>
      <c r="Q57" s="471"/>
    </row>
    <row r="58" spans="1:17" ht="14.25" customHeight="1">
      <c r="A58" s="259">
        <v>37</v>
      </c>
      <c r="B58" s="301" t="s">
        <v>166</v>
      </c>
      <c r="C58" s="302">
        <v>4864964</v>
      </c>
      <c r="D58" s="120" t="s">
        <v>12</v>
      </c>
      <c r="E58" s="96" t="s">
        <v>339</v>
      </c>
      <c r="F58" s="310">
        <v>-2000</v>
      </c>
      <c r="G58" s="331">
        <v>53</v>
      </c>
      <c r="H58" s="332">
        <v>62</v>
      </c>
      <c r="I58" s="332">
        <f>G58-H58</f>
        <v>-9</v>
      </c>
      <c r="J58" s="332">
        <f>$F58*I58</f>
        <v>18000</v>
      </c>
      <c r="K58" s="332">
        <f>J58/1000000</f>
        <v>0.018</v>
      </c>
      <c r="L58" s="331">
        <v>999780</v>
      </c>
      <c r="M58" s="332">
        <v>999897</v>
      </c>
      <c r="N58" s="332">
        <f>L58-M58</f>
        <v>-117</v>
      </c>
      <c r="O58" s="332">
        <f>$F58*N58</f>
        <v>234000</v>
      </c>
      <c r="P58" s="332">
        <f>O58/1000000</f>
        <v>0.234</v>
      </c>
      <c r="Q58" s="494"/>
    </row>
    <row r="59" spans="1:17" ht="14.25" customHeight="1">
      <c r="A59" s="259"/>
      <c r="B59" s="303" t="s">
        <v>119</v>
      </c>
      <c r="C59" s="302"/>
      <c r="D59" s="120"/>
      <c r="E59" s="96"/>
      <c r="F59" s="308"/>
      <c r="G59" s="416"/>
      <c r="H59" s="419"/>
      <c r="I59" s="312"/>
      <c r="J59" s="312"/>
      <c r="K59" s="312"/>
      <c r="L59" s="314"/>
      <c r="M59" s="312"/>
      <c r="N59" s="312"/>
      <c r="O59" s="312"/>
      <c r="P59" s="312"/>
      <c r="Q59" s="459"/>
    </row>
    <row r="60" spans="1:17" ht="14.25" customHeight="1">
      <c r="A60" s="259">
        <v>38</v>
      </c>
      <c r="B60" s="301" t="s">
        <v>361</v>
      </c>
      <c r="C60" s="302">
        <v>4864827</v>
      </c>
      <c r="D60" s="120" t="s">
        <v>12</v>
      </c>
      <c r="E60" s="96" t="s">
        <v>339</v>
      </c>
      <c r="F60" s="308">
        <v>-666.666</v>
      </c>
      <c r="G60" s="331">
        <v>969949</v>
      </c>
      <c r="H60" s="332">
        <v>970116</v>
      </c>
      <c r="I60" s="312">
        <f>G60-H60</f>
        <v>-167</v>
      </c>
      <c r="J60" s="312">
        <f>$F60*I60</f>
        <v>111333.22200000001</v>
      </c>
      <c r="K60" s="312">
        <f>J60/1000000</f>
        <v>0.11133322200000001</v>
      </c>
      <c r="L60" s="331">
        <v>966114</v>
      </c>
      <c r="M60" s="332">
        <v>967257</v>
      </c>
      <c r="N60" s="312">
        <f>L60-M60</f>
        <v>-1143</v>
      </c>
      <c r="O60" s="312">
        <f>$F60*N60</f>
        <v>761999.238</v>
      </c>
      <c r="P60" s="312">
        <f>O60/1000000</f>
        <v>0.761999238</v>
      </c>
      <c r="Q60" s="460"/>
    </row>
    <row r="61" spans="1:17" ht="14.25" customHeight="1">
      <c r="A61" s="259">
        <v>39</v>
      </c>
      <c r="B61" s="301" t="s">
        <v>176</v>
      </c>
      <c r="C61" s="302">
        <v>4865003</v>
      </c>
      <c r="D61" s="120" t="s">
        <v>12</v>
      </c>
      <c r="E61" s="96" t="s">
        <v>339</v>
      </c>
      <c r="F61" s="740">
        <v>-2000</v>
      </c>
      <c r="G61" s="331">
        <v>999436</v>
      </c>
      <c r="H61" s="332">
        <v>999679</v>
      </c>
      <c r="I61" s="312">
        <f>G61-H61</f>
        <v>-243</v>
      </c>
      <c r="J61" s="312">
        <f>$F61*I61</f>
        <v>486000</v>
      </c>
      <c r="K61" s="312">
        <f>J61/1000000</f>
        <v>0.486</v>
      </c>
      <c r="L61" s="331">
        <v>999965</v>
      </c>
      <c r="M61" s="332">
        <v>999999</v>
      </c>
      <c r="N61" s="312">
        <f>L61-M61</f>
        <v>-34</v>
      </c>
      <c r="O61" s="312">
        <f>$F61*N61</f>
        <v>68000</v>
      </c>
      <c r="P61" s="312">
        <f>O61/1000000</f>
        <v>0.068</v>
      </c>
      <c r="Q61" s="459"/>
    </row>
    <row r="62" spans="1:17" ht="14.25" customHeight="1">
      <c r="A62" s="259"/>
      <c r="B62" s="303" t="s">
        <v>363</v>
      </c>
      <c r="C62" s="302"/>
      <c r="D62" s="120"/>
      <c r="E62" s="96"/>
      <c r="F62" s="308"/>
      <c r="G62" s="416"/>
      <c r="H62" s="419"/>
      <c r="I62" s="312"/>
      <c r="J62" s="312"/>
      <c r="K62" s="312"/>
      <c r="L62" s="314"/>
      <c r="M62" s="312"/>
      <c r="N62" s="312"/>
      <c r="O62" s="312"/>
      <c r="P62" s="312"/>
      <c r="Q62" s="459"/>
    </row>
    <row r="63" spans="1:17" ht="14.25" customHeight="1">
      <c r="A63" s="259">
        <v>40</v>
      </c>
      <c r="B63" s="301" t="s">
        <v>361</v>
      </c>
      <c r="C63" s="302">
        <v>4865024</v>
      </c>
      <c r="D63" s="120" t="s">
        <v>12</v>
      </c>
      <c r="E63" s="96" t="s">
        <v>339</v>
      </c>
      <c r="F63" s="407">
        <v>-2000</v>
      </c>
      <c r="G63" s="331">
        <v>5622</v>
      </c>
      <c r="H63" s="332">
        <v>5619</v>
      </c>
      <c r="I63" s="312">
        <f>G63-H63</f>
        <v>3</v>
      </c>
      <c r="J63" s="312">
        <f>$F63*I63</f>
        <v>-6000</v>
      </c>
      <c r="K63" s="312">
        <f>J63/1000000</f>
        <v>-0.006</v>
      </c>
      <c r="L63" s="331">
        <v>2422</v>
      </c>
      <c r="M63" s="332">
        <v>2377</v>
      </c>
      <c r="N63" s="312">
        <f>L63-M63</f>
        <v>45</v>
      </c>
      <c r="O63" s="312">
        <f>$F63*N63</f>
        <v>-90000</v>
      </c>
      <c r="P63" s="312">
        <f>O63/1000000</f>
        <v>-0.09</v>
      </c>
      <c r="Q63" s="459"/>
    </row>
    <row r="64" spans="1:17" ht="14.25" customHeight="1">
      <c r="A64" s="259">
        <v>41</v>
      </c>
      <c r="B64" s="301" t="s">
        <v>176</v>
      </c>
      <c r="C64" s="302">
        <v>4864920</v>
      </c>
      <c r="D64" s="120" t="s">
        <v>12</v>
      </c>
      <c r="E64" s="96" t="s">
        <v>339</v>
      </c>
      <c r="F64" s="407">
        <v>-2000</v>
      </c>
      <c r="G64" s="331">
        <v>2541</v>
      </c>
      <c r="H64" s="332">
        <v>2538</v>
      </c>
      <c r="I64" s="312">
        <f>G64-H64</f>
        <v>3</v>
      </c>
      <c r="J64" s="312">
        <f>$F64*I64</f>
        <v>-6000</v>
      </c>
      <c r="K64" s="312">
        <f>J64/1000000</f>
        <v>-0.006</v>
      </c>
      <c r="L64" s="331">
        <v>1380</v>
      </c>
      <c r="M64" s="332">
        <v>1336</v>
      </c>
      <c r="N64" s="312">
        <f>L64-M64</f>
        <v>44</v>
      </c>
      <c r="O64" s="312">
        <f>$F64*N64</f>
        <v>-88000</v>
      </c>
      <c r="P64" s="312">
        <f>O64/1000000</f>
        <v>-0.088</v>
      </c>
      <c r="Q64" s="459"/>
    </row>
    <row r="65" spans="1:17" ht="14.25" customHeight="1">
      <c r="A65" s="259"/>
      <c r="B65" s="445" t="s">
        <v>369</v>
      </c>
      <c r="C65" s="302"/>
      <c r="D65" s="120"/>
      <c r="E65" s="96"/>
      <c r="F65" s="407"/>
      <c r="G65" s="331"/>
      <c r="H65" s="332"/>
      <c r="I65" s="312"/>
      <c r="J65" s="312"/>
      <c r="K65" s="312"/>
      <c r="L65" s="331"/>
      <c r="M65" s="332"/>
      <c r="N65" s="312"/>
      <c r="O65" s="312"/>
      <c r="P65" s="312"/>
      <c r="Q65" s="459"/>
    </row>
    <row r="66" spans="1:17" ht="14.25" customHeight="1">
      <c r="A66" s="259">
        <v>42</v>
      </c>
      <c r="B66" s="301" t="s">
        <v>361</v>
      </c>
      <c r="C66" s="302">
        <v>5128414</v>
      </c>
      <c r="D66" s="120" t="s">
        <v>12</v>
      </c>
      <c r="E66" s="96" t="s">
        <v>339</v>
      </c>
      <c r="F66" s="407">
        <v>-1000</v>
      </c>
      <c r="G66" s="331">
        <v>917326</v>
      </c>
      <c r="H66" s="332">
        <v>917326</v>
      </c>
      <c r="I66" s="312">
        <f>G66-H66</f>
        <v>0</v>
      </c>
      <c r="J66" s="312">
        <f>$F66*I66</f>
        <v>0</v>
      </c>
      <c r="K66" s="312">
        <f>J66/1000000</f>
        <v>0</v>
      </c>
      <c r="L66" s="331">
        <v>982556</v>
      </c>
      <c r="M66" s="332">
        <v>982817</v>
      </c>
      <c r="N66" s="312">
        <f>L66-M66</f>
        <v>-261</v>
      </c>
      <c r="O66" s="312">
        <f>$F66*N66</f>
        <v>261000</v>
      </c>
      <c r="P66" s="312">
        <f>O66/1000000</f>
        <v>0.261</v>
      </c>
      <c r="Q66" s="459"/>
    </row>
    <row r="67" spans="1:17" ht="14.25" customHeight="1">
      <c r="A67" s="259">
        <v>43</v>
      </c>
      <c r="B67" s="301" t="s">
        <v>176</v>
      </c>
      <c r="C67" s="302">
        <v>4902504</v>
      </c>
      <c r="D67" s="120" t="s">
        <v>12</v>
      </c>
      <c r="E67" s="96" t="s">
        <v>339</v>
      </c>
      <c r="F67" s="407">
        <v>-1000</v>
      </c>
      <c r="G67" s="331">
        <v>120</v>
      </c>
      <c r="H67" s="332">
        <v>120</v>
      </c>
      <c r="I67" s="312">
        <f>G67-H67</f>
        <v>0</v>
      </c>
      <c r="J67" s="312">
        <f>$F67*I67</f>
        <v>0</v>
      </c>
      <c r="K67" s="312">
        <f>J67/1000000</f>
        <v>0</v>
      </c>
      <c r="L67" s="331">
        <v>998291</v>
      </c>
      <c r="M67" s="332">
        <v>998891</v>
      </c>
      <c r="N67" s="312">
        <f>L67-M67</f>
        <v>-600</v>
      </c>
      <c r="O67" s="312">
        <f>$F67*N67</f>
        <v>600000</v>
      </c>
      <c r="P67" s="312">
        <f>O67/1000000</f>
        <v>0.6</v>
      </c>
      <c r="Q67" s="459"/>
    </row>
    <row r="68" spans="1:17" ht="14.25" customHeight="1">
      <c r="A68" s="259">
        <v>44</v>
      </c>
      <c r="B68" s="301" t="s">
        <v>428</v>
      </c>
      <c r="C68" s="302">
        <v>5128426</v>
      </c>
      <c r="D68" s="120" t="s">
        <v>12</v>
      </c>
      <c r="E68" s="96" t="s">
        <v>339</v>
      </c>
      <c r="F68" s="407"/>
      <c r="G68" s="331">
        <v>0</v>
      </c>
      <c r="H68" s="332">
        <v>0</v>
      </c>
      <c r="I68" s="312">
        <f>G68-H68</f>
        <v>0</v>
      </c>
      <c r="J68" s="312">
        <f>$F68*I68</f>
        <v>0</v>
      </c>
      <c r="K68" s="312">
        <f>J68/1000000</f>
        <v>0</v>
      </c>
      <c r="L68" s="331">
        <v>0</v>
      </c>
      <c r="M68" s="332">
        <v>0</v>
      </c>
      <c r="N68" s="312">
        <f>L68-M68</f>
        <v>0</v>
      </c>
      <c r="O68" s="312">
        <f>$F68*N68</f>
        <v>0</v>
      </c>
      <c r="P68" s="312">
        <f>O68/1000000</f>
        <v>0</v>
      </c>
      <c r="Q68" s="459"/>
    </row>
    <row r="69" spans="1:17" ht="14.25" customHeight="1">
      <c r="A69" s="259"/>
      <c r="B69" s="445" t="s">
        <v>378</v>
      </c>
      <c r="C69" s="302"/>
      <c r="D69" s="120"/>
      <c r="E69" s="96"/>
      <c r="F69" s="407"/>
      <c r="G69" s="331"/>
      <c r="H69" s="332"/>
      <c r="I69" s="312"/>
      <c r="J69" s="312"/>
      <c r="K69" s="312"/>
      <c r="L69" s="331"/>
      <c r="M69" s="332"/>
      <c r="N69" s="312"/>
      <c r="O69" s="312"/>
      <c r="P69" s="312"/>
      <c r="Q69" s="459"/>
    </row>
    <row r="70" spans="1:17" ht="14.25" customHeight="1">
      <c r="A70" s="259">
        <v>45</v>
      </c>
      <c r="B70" s="301" t="s">
        <v>379</v>
      </c>
      <c r="C70" s="302">
        <v>5100228</v>
      </c>
      <c r="D70" s="120" t="s">
        <v>12</v>
      </c>
      <c r="E70" s="96" t="s">
        <v>339</v>
      </c>
      <c r="F70" s="407">
        <v>800</v>
      </c>
      <c r="G70" s="331">
        <v>993087</v>
      </c>
      <c r="H70" s="332">
        <v>993087</v>
      </c>
      <c r="I70" s="312">
        <f aca="true" t="shared" si="15" ref="I70:I76">G70-H70</f>
        <v>0</v>
      </c>
      <c r="J70" s="312">
        <f aca="true" t="shared" si="16" ref="J70:J76">$F70*I70</f>
        <v>0</v>
      </c>
      <c r="K70" s="312">
        <f aca="true" t="shared" si="17" ref="K70:K76">J70/1000000</f>
        <v>0</v>
      </c>
      <c r="L70" s="331">
        <v>1367</v>
      </c>
      <c r="M70" s="332">
        <v>1367</v>
      </c>
      <c r="N70" s="312">
        <f aca="true" t="shared" si="18" ref="N70:N76">L70-M70</f>
        <v>0</v>
      </c>
      <c r="O70" s="312">
        <f aca="true" t="shared" si="19" ref="O70:O76">$F70*N70</f>
        <v>0</v>
      </c>
      <c r="P70" s="312">
        <f aca="true" t="shared" si="20" ref="P70:P76">O70/1000000</f>
        <v>0</v>
      </c>
      <c r="Q70" s="459"/>
    </row>
    <row r="71" spans="1:17" ht="14.25" customHeight="1">
      <c r="A71" s="259">
        <v>46</v>
      </c>
      <c r="B71" s="352" t="s">
        <v>380</v>
      </c>
      <c r="C71" s="302">
        <v>5128441</v>
      </c>
      <c r="D71" s="120" t="s">
        <v>12</v>
      </c>
      <c r="E71" s="96" t="s">
        <v>339</v>
      </c>
      <c r="F71" s="407">
        <v>800</v>
      </c>
      <c r="G71" s="331">
        <v>32592</v>
      </c>
      <c r="H71" s="332">
        <v>32592</v>
      </c>
      <c r="I71" s="312">
        <f t="shared" si="15"/>
        <v>0</v>
      </c>
      <c r="J71" s="312">
        <f t="shared" si="16"/>
        <v>0</v>
      </c>
      <c r="K71" s="312">
        <f t="shared" si="17"/>
        <v>0</v>
      </c>
      <c r="L71" s="331">
        <v>6364</v>
      </c>
      <c r="M71" s="332">
        <v>6364</v>
      </c>
      <c r="N71" s="312">
        <f t="shared" si="18"/>
        <v>0</v>
      </c>
      <c r="O71" s="312">
        <f t="shared" si="19"/>
        <v>0</v>
      </c>
      <c r="P71" s="312">
        <f t="shared" si="20"/>
        <v>0</v>
      </c>
      <c r="Q71" s="459"/>
    </row>
    <row r="72" spans="1:17" ht="14.25" customHeight="1">
      <c r="A72" s="259"/>
      <c r="B72" s="352"/>
      <c r="C72" s="302"/>
      <c r="D72" s="120"/>
      <c r="E72" s="96"/>
      <c r="F72" s="407"/>
      <c r="G72" s="331"/>
      <c r="H72" s="332"/>
      <c r="I72" s="312"/>
      <c r="J72" s="312"/>
      <c r="K72" s="312">
        <v>1.97</v>
      </c>
      <c r="L72" s="331"/>
      <c r="M72" s="332"/>
      <c r="N72" s="312"/>
      <c r="O72" s="312"/>
      <c r="P72" s="312">
        <v>0</v>
      </c>
      <c r="Q72" s="459"/>
    </row>
    <row r="73" spans="1:17" ht="14.25" customHeight="1">
      <c r="A73" s="259"/>
      <c r="B73" s="352"/>
      <c r="C73" s="302">
        <v>4865026</v>
      </c>
      <c r="D73" s="120" t="s">
        <v>12</v>
      </c>
      <c r="E73" s="96" t="s">
        <v>339</v>
      </c>
      <c r="F73" s="407">
        <v>800</v>
      </c>
      <c r="G73" s="331">
        <v>43</v>
      </c>
      <c r="H73" s="332">
        <v>0</v>
      </c>
      <c r="I73" s="312">
        <f>G73-H73</f>
        <v>43</v>
      </c>
      <c r="J73" s="312">
        <f>$F73*I73</f>
        <v>34400</v>
      </c>
      <c r="K73" s="312">
        <f>J73/1000000</f>
        <v>0.0344</v>
      </c>
      <c r="L73" s="331">
        <v>0</v>
      </c>
      <c r="M73" s="332">
        <v>0</v>
      </c>
      <c r="N73" s="312">
        <f>L73-M73</f>
        <v>0</v>
      </c>
      <c r="O73" s="312">
        <f>$F73*N73</f>
        <v>0</v>
      </c>
      <c r="P73" s="312">
        <f>O73/1000000</f>
        <v>0</v>
      </c>
      <c r="Q73" s="459" t="s">
        <v>449</v>
      </c>
    </row>
    <row r="74" spans="1:17" ht="14.25" customHeight="1">
      <c r="A74" s="259">
        <v>47</v>
      </c>
      <c r="B74" s="301" t="s">
        <v>355</v>
      </c>
      <c r="C74" s="302">
        <v>5100233</v>
      </c>
      <c r="D74" s="120" t="s">
        <v>12</v>
      </c>
      <c r="E74" s="96" t="s">
        <v>339</v>
      </c>
      <c r="F74" s="407">
        <v>800</v>
      </c>
      <c r="G74" s="331">
        <v>998160</v>
      </c>
      <c r="H74" s="332">
        <v>999393</v>
      </c>
      <c r="I74" s="312">
        <f>G74-H74</f>
        <v>-1233</v>
      </c>
      <c r="J74" s="312">
        <f>$F74*I74</f>
        <v>-986400</v>
      </c>
      <c r="K74" s="312">
        <f>J74/1000000</f>
        <v>-0.9864</v>
      </c>
      <c r="L74" s="331">
        <v>999999</v>
      </c>
      <c r="M74" s="332">
        <v>1000000</v>
      </c>
      <c r="N74" s="312">
        <f>L74-M74</f>
        <v>-1</v>
      </c>
      <c r="O74" s="312">
        <f>$F74*N74</f>
        <v>-800</v>
      </c>
      <c r="P74" s="312">
        <f>O74/1000000</f>
        <v>-0.0008</v>
      </c>
      <c r="Q74" s="459"/>
    </row>
    <row r="75" spans="1:17" ht="14.25" customHeight="1">
      <c r="A75" s="259">
        <v>48</v>
      </c>
      <c r="B75" s="301" t="s">
        <v>383</v>
      </c>
      <c r="C75" s="302">
        <v>5128407</v>
      </c>
      <c r="D75" s="120" t="s">
        <v>12</v>
      </c>
      <c r="E75" s="96" t="s">
        <v>339</v>
      </c>
      <c r="F75" s="407">
        <v>-2000</v>
      </c>
      <c r="G75" s="331">
        <v>999427</v>
      </c>
      <c r="H75" s="332">
        <v>999427</v>
      </c>
      <c r="I75" s="312">
        <f t="shared" si="15"/>
        <v>0</v>
      </c>
      <c r="J75" s="312">
        <f t="shared" si="16"/>
        <v>0</v>
      </c>
      <c r="K75" s="312">
        <f t="shared" si="17"/>
        <v>0</v>
      </c>
      <c r="L75" s="331">
        <v>30</v>
      </c>
      <c r="M75" s="332">
        <v>30</v>
      </c>
      <c r="N75" s="312">
        <f t="shared" si="18"/>
        <v>0</v>
      </c>
      <c r="O75" s="312">
        <f t="shared" si="19"/>
        <v>0</v>
      </c>
      <c r="P75" s="312">
        <f t="shared" si="20"/>
        <v>0</v>
      </c>
      <c r="Q75" s="459"/>
    </row>
    <row r="76" spans="1:17" ht="14.25" customHeight="1">
      <c r="A76" s="259">
        <v>49</v>
      </c>
      <c r="B76" s="301" t="s">
        <v>429</v>
      </c>
      <c r="C76" s="302">
        <v>4865049</v>
      </c>
      <c r="D76" s="120" t="s">
        <v>12</v>
      </c>
      <c r="E76" s="96" t="s">
        <v>339</v>
      </c>
      <c r="F76" s="407">
        <v>800</v>
      </c>
      <c r="G76" s="331">
        <v>552</v>
      </c>
      <c r="H76" s="332">
        <v>370</v>
      </c>
      <c r="I76" s="312">
        <f t="shared" si="15"/>
        <v>182</v>
      </c>
      <c r="J76" s="312">
        <f t="shared" si="16"/>
        <v>145600</v>
      </c>
      <c r="K76" s="312">
        <f t="shared" si="17"/>
        <v>0.1456</v>
      </c>
      <c r="L76" s="331">
        <v>999791</v>
      </c>
      <c r="M76" s="332">
        <v>999791</v>
      </c>
      <c r="N76" s="312">
        <f t="shared" si="18"/>
        <v>0</v>
      </c>
      <c r="O76" s="312">
        <f t="shared" si="19"/>
        <v>0</v>
      </c>
      <c r="P76" s="312">
        <f t="shared" si="20"/>
        <v>0</v>
      </c>
      <c r="Q76" s="459"/>
    </row>
    <row r="77" spans="1:17" ht="14.25" customHeight="1">
      <c r="A77" s="259">
        <v>50</v>
      </c>
      <c r="B77" s="301" t="s">
        <v>430</v>
      </c>
      <c r="C77" s="302">
        <v>5128436</v>
      </c>
      <c r="D77" s="120" t="s">
        <v>12</v>
      </c>
      <c r="E77" s="96" t="s">
        <v>339</v>
      </c>
      <c r="F77" s="407">
        <v>800</v>
      </c>
      <c r="G77" s="331">
        <v>234</v>
      </c>
      <c r="H77" s="332">
        <v>157</v>
      </c>
      <c r="I77" s="312">
        <f>G77-H77</f>
        <v>77</v>
      </c>
      <c r="J77" s="312">
        <f>$F77*I77</f>
        <v>61600</v>
      </c>
      <c r="K77" s="312">
        <f>J77/1000000</f>
        <v>0.0616</v>
      </c>
      <c r="L77" s="331">
        <v>0</v>
      </c>
      <c r="M77" s="332">
        <v>0</v>
      </c>
      <c r="N77" s="312">
        <f>L77-M77</f>
        <v>0</v>
      </c>
      <c r="O77" s="312">
        <f>$F77*N77</f>
        <v>0</v>
      </c>
      <c r="P77" s="312">
        <f>O77/1000000</f>
        <v>0</v>
      </c>
      <c r="Q77" s="459"/>
    </row>
    <row r="78" spans="1:17" ht="14.25" customHeight="1">
      <c r="A78" s="259"/>
      <c r="B78" s="273" t="s">
        <v>105</v>
      </c>
      <c r="C78" s="302"/>
      <c r="D78" s="84"/>
      <c r="E78" s="84"/>
      <c r="F78" s="308"/>
      <c r="G78" s="416"/>
      <c r="H78" s="419"/>
      <c r="I78" s="312"/>
      <c r="J78" s="312"/>
      <c r="K78" s="312"/>
      <c r="L78" s="314"/>
      <c r="M78" s="312"/>
      <c r="N78" s="312"/>
      <c r="O78" s="312"/>
      <c r="P78" s="312"/>
      <c r="Q78" s="459"/>
    </row>
    <row r="79" spans="1:17" ht="14.25" customHeight="1">
      <c r="A79" s="259">
        <v>51</v>
      </c>
      <c r="B79" s="301" t="s">
        <v>116</v>
      </c>
      <c r="C79" s="302">
        <v>4864951</v>
      </c>
      <c r="D79" s="120" t="s">
        <v>12</v>
      </c>
      <c r="E79" s="96" t="s">
        <v>339</v>
      </c>
      <c r="F79" s="310">
        <v>1000</v>
      </c>
      <c r="G79" s="331">
        <v>979876</v>
      </c>
      <c r="H79" s="332">
        <v>979933</v>
      </c>
      <c r="I79" s="312">
        <f>G79-H79</f>
        <v>-57</v>
      </c>
      <c r="J79" s="312">
        <f>$F79*I79</f>
        <v>-57000</v>
      </c>
      <c r="K79" s="312">
        <f>J79/1000000</f>
        <v>-0.057</v>
      </c>
      <c r="L79" s="331">
        <v>33462</v>
      </c>
      <c r="M79" s="332">
        <v>34026</v>
      </c>
      <c r="N79" s="312">
        <f>L79-M79</f>
        <v>-564</v>
      </c>
      <c r="O79" s="312">
        <f>$F79*N79</f>
        <v>-564000</v>
      </c>
      <c r="P79" s="312">
        <f>O79/1000000</f>
        <v>-0.564</v>
      </c>
      <c r="Q79" s="459"/>
    </row>
    <row r="80" spans="1:17" ht="14.25" customHeight="1">
      <c r="A80" s="259">
        <v>52</v>
      </c>
      <c r="B80" s="301" t="s">
        <v>117</v>
      </c>
      <c r="C80" s="302">
        <v>4865016</v>
      </c>
      <c r="D80" s="120" t="s">
        <v>12</v>
      </c>
      <c r="E80" s="96" t="s">
        <v>339</v>
      </c>
      <c r="F80" s="310">
        <v>2000</v>
      </c>
      <c r="G80" s="331">
        <v>7</v>
      </c>
      <c r="H80" s="332">
        <v>7</v>
      </c>
      <c r="I80" s="312">
        <f>G80-H80</f>
        <v>0</v>
      </c>
      <c r="J80" s="312">
        <f>$F80*I80</f>
        <v>0</v>
      </c>
      <c r="K80" s="312">
        <f>J80/1000000</f>
        <v>0</v>
      </c>
      <c r="L80" s="331">
        <v>999722</v>
      </c>
      <c r="M80" s="332">
        <v>999722</v>
      </c>
      <c r="N80" s="312">
        <f>L80-M80</f>
        <v>0</v>
      </c>
      <c r="O80" s="312">
        <f>$F80*N80</f>
        <v>0</v>
      </c>
      <c r="P80" s="312">
        <f>O80/1000000</f>
        <v>0</v>
      </c>
      <c r="Q80" s="471"/>
    </row>
    <row r="81" spans="1:17" ht="14.25" customHeight="1">
      <c r="A81" s="259"/>
      <c r="B81" s="303" t="s">
        <v>175</v>
      </c>
      <c r="C81" s="302"/>
      <c r="D81" s="120"/>
      <c r="E81" s="120"/>
      <c r="F81" s="310"/>
      <c r="G81" s="416"/>
      <c r="H81" s="419"/>
      <c r="I81" s="312"/>
      <c r="J81" s="312"/>
      <c r="K81" s="312"/>
      <c r="L81" s="314"/>
      <c r="M81" s="312"/>
      <c r="N81" s="312"/>
      <c r="O81" s="312"/>
      <c r="P81" s="312"/>
      <c r="Q81" s="459"/>
    </row>
    <row r="82" spans="1:17" ht="14.25" customHeight="1">
      <c r="A82" s="259">
        <v>53</v>
      </c>
      <c r="B82" s="301" t="s">
        <v>36</v>
      </c>
      <c r="C82" s="302">
        <v>5128432</v>
      </c>
      <c r="D82" s="120" t="s">
        <v>12</v>
      </c>
      <c r="E82" s="96" t="s">
        <v>339</v>
      </c>
      <c r="F82" s="310">
        <v>-1000</v>
      </c>
      <c r="G82" s="331">
        <v>22131</v>
      </c>
      <c r="H82" s="332">
        <v>20969</v>
      </c>
      <c r="I82" s="312">
        <f>G82-H82</f>
        <v>1162</v>
      </c>
      <c r="J82" s="312">
        <f>$F82*I82</f>
        <v>-1162000</v>
      </c>
      <c r="K82" s="312">
        <f>J82/1000000</f>
        <v>-1.162</v>
      </c>
      <c r="L82" s="331">
        <v>1000018</v>
      </c>
      <c r="M82" s="332">
        <v>999985</v>
      </c>
      <c r="N82" s="312">
        <f>L82-M82</f>
        <v>33</v>
      </c>
      <c r="O82" s="312">
        <f>$F82*N82</f>
        <v>-33000</v>
      </c>
      <c r="P82" s="312">
        <f>O82/1000000</f>
        <v>-0.033</v>
      </c>
      <c r="Q82" s="459"/>
    </row>
    <row r="83" spans="1:17" ht="14.25" customHeight="1">
      <c r="A83" s="259">
        <v>54</v>
      </c>
      <c r="B83" s="301" t="s">
        <v>176</v>
      </c>
      <c r="C83" s="302">
        <v>4865020</v>
      </c>
      <c r="D83" s="120" t="s">
        <v>12</v>
      </c>
      <c r="E83" s="96" t="s">
        <v>339</v>
      </c>
      <c r="F83" s="310">
        <v>-1000</v>
      </c>
      <c r="G83" s="331">
        <v>9661</v>
      </c>
      <c r="H83" s="332">
        <v>9865</v>
      </c>
      <c r="I83" s="312">
        <f>G83-H83</f>
        <v>-204</v>
      </c>
      <c r="J83" s="312">
        <f>$F83*I83</f>
        <v>204000</v>
      </c>
      <c r="K83" s="312">
        <f>J83/1000000</f>
        <v>0.204</v>
      </c>
      <c r="L83" s="331">
        <v>998767</v>
      </c>
      <c r="M83" s="332">
        <v>999083</v>
      </c>
      <c r="N83" s="312">
        <f>L83-M83</f>
        <v>-316</v>
      </c>
      <c r="O83" s="312">
        <f>$F83*N83</f>
        <v>316000</v>
      </c>
      <c r="P83" s="312">
        <f>O83/1000000</f>
        <v>0.316</v>
      </c>
      <c r="Q83" s="459"/>
    </row>
    <row r="84" spans="1:17" ht="14.25" customHeight="1">
      <c r="A84" s="259">
        <v>55</v>
      </c>
      <c r="B84" s="301" t="s">
        <v>428</v>
      </c>
      <c r="C84" s="302">
        <v>4864999</v>
      </c>
      <c r="D84" s="120" t="s">
        <v>12</v>
      </c>
      <c r="E84" s="96" t="s">
        <v>339</v>
      </c>
      <c r="F84" s="310">
        <v>-1000</v>
      </c>
      <c r="G84" s="331">
        <v>7321</v>
      </c>
      <c r="H84" s="332">
        <v>6387</v>
      </c>
      <c r="I84" s="312">
        <f>G84-H84</f>
        <v>934</v>
      </c>
      <c r="J84" s="312">
        <f>$F84*I84</f>
        <v>-934000</v>
      </c>
      <c r="K84" s="312">
        <f>J84/1000000</f>
        <v>-0.934</v>
      </c>
      <c r="L84" s="331">
        <v>1000018</v>
      </c>
      <c r="M84" s="332">
        <v>999992</v>
      </c>
      <c r="N84" s="312">
        <f>L84-M84</f>
        <v>26</v>
      </c>
      <c r="O84" s="312">
        <f>$F84*N84</f>
        <v>-26000</v>
      </c>
      <c r="P84" s="312">
        <f>O84/1000000</f>
        <v>-0.026</v>
      </c>
      <c r="Q84" s="459"/>
    </row>
    <row r="85" spans="1:17" ht="14.25" customHeight="1">
      <c r="A85" s="259"/>
      <c r="B85" s="306" t="s">
        <v>27</v>
      </c>
      <c r="C85" s="276"/>
      <c r="D85" s="55"/>
      <c r="E85" s="55"/>
      <c r="F85" s="310"/>
      <c r="G85" s="416"/>
      <c r="H85" s="419"/>
      <c r="I85" s="312"/>
      <c r="J85" s="312"/>
      <c r="K85" s="312"/>
      <c r="L85" s="314"/>
      <c r="M85" s="312"/>
      <c r="N85" s="312"/>
      <c r="O85" s="312"/>
      <c r="P85" s="312"/>
      <c r="Q85" s="459"/>
    </row>
    <row r="86" spans="1:17" ht="14.25" customHeight="1">
      <c r="A86" s="259">
        <v>56</v>
      </c>
      <c r="B86" s="88" t="s">
        <v>81</v>
      </c>
      <c r="C86" s="325">
        <v>5295192</v>
      </c>
      <c r="D86" s="317" t="s">
        <v>12</v>
      </c>
      <c r="E86" s="317" t="s">
        <v>339</v>
      </c>
      <c r="F86" s="325">
        <v>100</v>
      </c>
      <c r="G86" s="331">
        <v>6688</v>
      </c>
      <c r="H86" s="332">
        <v>5611</v>
      </c>
      <c r="I86" s="332">
        <f>G86-H86</f>
        <v>1077</v>
      </c>
      <c r="J86" s="332">
        <f>$F86*I86</f>
        <v>107700</v>
      </c>
      <c r="K86" s="333">
        <f>J86/1000000</f>
        <v>0.1077</v>
      </c>
      <c r="L86" s="331">
        <v>30071</v>
      </c>
      <c r="M86" s="332">
        <v>29370</v>
      </c>
      <c r="N86" s="332">
        <f>L86-M86</f>
        <v>701</v>
      </c>
      <c r="O86" s="332">
        <f>$F86*N86</f>
        <v>70100</v>
      </c>
      <c r="P86" s="333">
        <f>O86/1000000</f>
        <v>0.0701</v>
      </c>
      <c r="Q86" s="459"/>
    </row>
    <row r="87" spans="1:17" ht="14.25" customHeight="1">
      <c r="A87" s="259"/>
      <c r="B87" s="88"/>
      <c r="C87" s="325"/>
      <c r="D87" s="317"/>
      <c r="E87" s="317"/>
      <c r="F87" s="325">
        <v>100</v>
      </c>
      <c r="G87" s="331"/>
      <c r="H87" s="332"/>
      <c r="I87" s="332"/>
      <c r="J87" s="332"/>
      <c r="K87" s="332"/>
      <c r="L87" s="331">
        <v>13969</v>
      </c>
      <c r="M87" s="332">
        <v>11034</v>
      </c>
      <c r="N87" s="332">
        <f>L87-M87</f>
        <v>2935</v>
      </c>
      <c r="O87" s="332">
        <f>$F87*N87</f>
        <v>293500</v>
      </c>
      <c r="P87" s="333">
        <f>O87/1000000</f>
        <v>0.2935</v>
      </c>
      <c r="Q87" s="459"/>
    </row>
    <row r="88" spans="1:17" ht="14.25" customHeight="1">
      <c r="A88" s="259"/>
      <c r="B88" s="303" t="s">
        <v>47</v>
      </c>
      <c r="C88" s="302"/>
      <c r="D88" s="120"/>
      <c r="E88" s="120"/>
      <c r="F88" s="310"/>
      <c r="G88" s="416"/>
      <c r="H88" s="419"/>
      <c r="I88" s="312"/>
      <c r="J88" s="312"/>
      <c r="K88" s="312"/>
      <c r="L88" s="314"/>
      <c r="M88" s="312"/>
      <c r="N88" s="312"/>
      <c r="O88" s="312"/>
      <c r="P88" s="312"/>
      <c r="Q88" s="459"/>
    </row>
    <row r="89" spans="1:17" ht="14.25" customHeight="1">
      <c r="A89" s="259">
        <v>57</v>
      </c>
      <c r="B89" s="301" t="s">
        <v>340</v>
      </c>
      <c r="C89" s="302">
        <v>5295128</v>
      </c>
      <c r="D89" s="120" t="s">
        <v>12</v>
      </c>
      <c r="E89" s="96" t="s">
        <v>339</v>
      </c>
      <c r="F89" s="310">
        <v>50</v>
      </c>
      <c r="G89" s="331">
        <v>969357</v>
      </c>
      <c r="H89" s="332">
        <v>969505</v>
      </c>
      <c r="I89" s="312">
        <f>G89-H89</f>
        <v>-148</v>
      </c>
      <c r="J89" s="312">
        <f>$F89*I89</f>
        <v>-7400</v>
      </c>
      <c r="K89" s="312">
        <f>J89/1000000</f>
        <v>-0.0074</v>
      </c>
      <c r="L89" s="331">
        <v>1765</v>
      </c>
      <c r="M89" s="332">
        <v>1796</v>
      </c>
      <c r="N89" s="312">
        <f>L89-M89</f>
        <v>-31</v>
      </c>
      <c r="O89" s="312">
        <f>$F89*N89</f>
        <v>-1550</v>
      </c>
      <c r="P89" s="312">
        <f>O89/1000000</f>
        <v>-0.00155</v>
      </c>
      <c r="Q89" s="460"/>
    </row>
    <row r="90" spans="1:17" ht="14.25" customHeight="1">
      <c r="A90" s="259">
        <v>58</v>
      </c>
      <c r="B90" s="301" t="s">
        <v>437</v>
      </c>
      <c r="C90" s="302">
        <v>5295156</v>
      </c>
      <c r="D90" s="120" t="s">
        <v>12</v>
      </c>
      <c r="E90" s="96" t="s">
        <v>339</v>
      </c>
      <c r="F90" s="310">
        <v>400</v>
      </c>
      <c r="G90" s="331">
        <v>997364</v>
      </c>
      <c r="H90" s="332">
        <v>997002</v>
      </c>
      <c r="I90" s="312">
        <f>G90-H90</f>
        <v>362</v>
      </c>
      <c r="J90" s="312">
        <f>$F90*I90</f>
        <v>144800</v>
      </c>
      <c r="K90" s="312">
        <f>J90/1000000</f>
        <v>0.1448</v>
      </c>
      <c r="L90" s="331">
        <v>6483</v>
      </c>
      <c r="M90" s="332">
        <v>5167</v>
      </c>
      <c r="N90" s="312">
        <f>L90-M90</f>
        <v>1316</v>
      </c>
      <c r="O90" s="312">
        <f>$F90*N90</f>
        <v>526400</v>
      </c>
      <c r="P90" s="312">
        <f>O90/1000000</f>
        <v>0.5264</v>
      </c>
      <c r="Q90" s="460"/>
    </row>
    <row r="91" spans="1:17" ht="14.25" customHeight="1">
      <c r="A91" s="259">
        <v>59</v>
      </c>
      <c r="B91" s="301" t="s">
        <v>438</v>
      </c>
      <c r="C91" s="302">
        <v>5295157</v>
      </c>
      <c r="D91" s="120" t="s">
        <v>12</v>
      </c>
      <c r="E91" s="96" t="s">
        <v>339</v>
      </c>
      <c r="F91" s="310">
        <v>400</v>
      </c>
      <c r="G91" s="331">
        <v>1000317</v>
      </c>
      <c r="H91" s="332">
        <v>999412</v>
      </c>
      <c r="I91" s="312">
        <f>G91-H91</f>
        <v>905</v>
      </c>
      <c r="J91" s="312">
        <f>$F91*I91</f>
        <v>362000</v>
      </c>
      <c r="K91" s="312">
        <f>J91/1000000</f>
        <v>0.362</v>
      </c>
      <c r="L91" s="331">
        <v>31020</v>
      </c>
      <c r="M91" s="332">
        <v>30926</v>
      </c>
      <c r="N91" s="312">
        <f>L91-M91</f>
        <v>94</v>
      </c>
      <c r="O91" s="312">
        <f>$F91*N91</f>
        <v>37600</v>
      </c>
      <c r="P91" s="312">
        <f>O91/1000000</f>
        <v>0.0376</v>
      </c>
      <c r="Q91" s="460"/>
    </row>
    <row r="92" spans="1:17" ht="14.25" customHeight="1">
      <c r="A92" s="307"/>
      <c r="B92" s="306" t="s">
        <v>306</v>
      </c>
      <c r="C92" s="302"/>
      <c r="D92" s="120"/>
      <c r="E92" s="120"/>
      <c r="F92" s="310"/>
      <c r="G92" s="416"/>
      <c r="H92" s="419"/>
      <c r="I92" s="312"/>
      <c r="J92" s="312"/>
      <c r="K92" s="312"/>
      <c r="L92" s="314"/>
      <c r="M92" s="312"/>
      <c r="N92" s="312"/>
      <c r="O92" s="312"/>
      <c r="P92" s="312"/>
      <c r="Q92" s="459"/>
    </row>
    <row r="93" spans="1:17" ht="14.25" customHeight="1">
      <c r="A93" s="259">
        <v>60</v>
      </c>
      <c r="B93" s="515" t="s">
        <v>343</v>
      </c>
      <c r="C93" s="302">
        <v>4865174</v>
      </c>
      <c r="D93" s="96" t="s">
        <v>12</v>
      </c>
      <c r="E93" s="96" t="s">
        <v>339</v>
      </c>
      <c r="F93" s="310">
        <v>1000</v>
      </c>
      <c r="G93" s="331">
        <v>0</v>
      </c>
      <c r="H93" s="332">
        <v>0</v>
      </c>
      <c r="I93" s="312">
        <f>G93-H93</f>
        <v>0</v>
      </c>
      <c r="J93" s="312">
        <f>$F93*I93</f>
        <v>0</v>
      </c>
      <c r="K93" s="312">
        <f>J93/1000000</f>
        <v>0</v>
      </c>
      <c r="L93" s="331">
        <v>13</v>
      </c>
      <c r="M93" s="332">
        <v>2</v>
      </c>
      <c r="N93" s="312">
        <f>L93-M93</f>
        <v>11</v>
      </c>
      <c r="O93" s="312">
        <f>$F93*N93</f>
        <v>11000</v>
      </c>
      <c r="P93" s="312">
        <f>O93/1000000</f>
        <v>0.011</v>
      </c>
      <c r="Q93" s="491"/>
    </row>
    <row r="94" spans="1:17" ht="14.25" customHeight="1">
      <c r="A94" s="259"/>
      <c r="B94" s="306" t="s">
        <v>35</v>
      </c>
      <c r="C94" s="325"/>
      <c r="D94" s="339"/>
      <c r="E94" s="317"/>
      <c r="F94" s="325"/>
      <c r="G94" s="420"/>
      <c r="H94" s="419"/>
      <c r="I94" s="332"/>
      <c r="J94" s="332"/>
      <c r="K94" s="333"/>
      <c r="L94" s="331"/>
      <c r="M94" s="332"/>
      <c r="N94" s="332"/>
      <c r="O94" s="332"/>
      <c r="P94" s="333"/>
      <c r="Q94" s="459"/>
    </row>
    <row r="95" spans="1:17" ht="14.25" customHeight="1">
      <c r="A95" s="259">
        <v>61</v>
      </c>
      <c r="B95" s="515" t="s">
        <v>355</v>
      </c>
      <c r="C95" s="325">
        <v>5128439</v>
      </c>
      <c r="D95" s="338" t="s">
        <v>12</v>
      </c>
      <c r="E95" s="317" t="s">
        <v>339</v>
      </c>
      <c r="F95" s="325">
        <v>800</v>
      </c>
      <c r="G95" s="331">
        <v>987798</v>
      </c>
      <c r="H95" s="332">
        <v>988162</v>
      </c>
      <c r="I95" s="332">
        <f>G95-H95</f>
        <v>-364</v>
      </c>
      <c r="J95" s="332">
        <f>$F95*I95</f>
        <v>-291200</v>
      </c>
      <c r="K95" s="333">
        <f>J95/1000000</f>
        <v>-0.2912</v>
      </c>
      <c r="L95" s="331">
        <v>999414</v>
      </c>
      <c r="M95" s="332">
        <v>999579</v>
      </c>
      <c r="N95" s="332">
        <f>L95-M95</f>
        <v>-165</v>
      </c>
      <c r="O95" s="332">
        <f>$F95*N95</f>
        <v>-132000</v>
      </c>
      <c r="P95" s="333">
        <f>O95/1000000</f>
        <v>-0.132</v>
      </c>
      <c r="Q95" s="471"/>
    </row>
    <row r="96" spans="1:17" ht="14.25" customHeight="1">
      <c r="A96" s="259"/>
      <c r="B96" s="711" t="s">
        <v>434</v>
      </c>
      <c r="C96" s="325"/>
      <c r="D96" s="338"/>
      <c r="E96" s="317"/>
      <c r="F96" s="325"/>
      <c r="G96" s="331"/>
      <c r="H96" s="332"/>
      <c r="I96" s="332"/>
      <c r="J96" s="332"/>
      <c r="K96" s="332"/>
      <c r="L96" s="331"/>
      <c r="M96" s="332"/>
      <c r="N96" s="332"/>
      <c r="O96" s="332"/>
      <c r="P96" s="332"/>
      <c r="Q96" s="471"/>
    </row>
    <row r="97" spans="1:17" ht="14.25" customHeight="1">
      <c r="A97" s="259">
        <v>62</v>
      </c>
      <c r="B97" s="712" t="s">
        <v>435</v>
      </c>
      <c r="C97" s="325">
        <v>5295127</v>
      </c>
      <c r="D97" s="338" t="s">
        <v>12</v>
      </c>
      <c r="E97" s="317" t="s">
        <v>339</v>
      </c>
      <c r="F97" s="325">
        <v>100</v>
      </c>
      <c r="G97" s="331">
        <v>225683</v>
      </c>
      <c r="H97" s="332">
        <v>218671</v>
      </c>
      <c r="I97" s="332">
        <f>G97-H97</f>
        <v>7012</v>
      </c>
      <c r="J97" s="332">
        <f>$F97*I97</f>
        <v>701200</v>
      </c>
      <c r="K97" s="333">
        <f>J97/1000000</f>
        <v>0.7012</v>
      </c>
      <c r="L97" s="331">
        <v>5060</v>
      </c>
      <c r="M97" s="332">
        <v>2906</v>
      </c>
      <c r="N97" s="332">
        <f>L97-M97</f>
        <v>2154</v>
      </c>
      <c r="O97" s="332">
        <f>$F97*N97</f>
        <v>215400</v>
      </c>
      <c r="P97" s="333">
        <f>O97/1000000</f>
        <v>0.2154</v>
      </c>
      <c r="Q97" s="471"/>
    </row>
    <row r="98" spans="1:17" ht="14.25" customHeight="1">
      <c r="A98" s="259">
        <v>63</v>
      </c>
      <c r="B98" s="712" t="s">
        <v>439</v>
      </c>
      <c r="C98" s="325">
        <v>5128400</v>
      </c>
      <c r="D98" s="338" t="s">
        <v>12</v>
      </c>
      <c r="E98" s="317" t="s">
        <v>339</v>
      </c>
      <c r="F98" s="325">
        <v>1000</v>
      </c>
      <c r="G98" s="331">
        <v>2834</v>
      </c>
      <c r="H98" s="332">
        <v>2589</v>
      </c>
      <c r="I98" s="332">
        <f>G98-H98</f>
        <v>245</v>
      </c>
      <c r="J98" s="332">
        <f>$F98*I98</f>
        <v>245000</v>
      </c>
      <c r="K98" s="333">
        <f>J98/1000000</f>
        <v>0.245</v>
      </c>
      <c r="L98" s="331">
        <v>251</v>
      </c>
      <c r="M98" s="332">
        <v>172</v>
      </c>
      <c r="N98" s="332">
        <f>L98-M98</f>
        <v>79</v>
      </c>
      <c r="O98" s="332">
        <f>$F98*N98</f>
        <v>79000</v>
      </c>
      <c r="P98" s="333">
        <f>O98/1000000</f>
        <v>0.079</v>
      </c>
      <c r="Q98" s="471"/>
    </row>
    <row r="99" spans="1:17" ht="14.25" customHeight="1">
      <c r="A99" s="259"/>
      <c r="B99" s="306" t="s">
        <v>187</v>
      </c>
      <c r="C99" s="325"/>
      <c r="D99" s="338"/>
      <c r="E99" s="317"/>
      <c r="F99" s="325"/>
      <c r="G99" s="420"/>
      <c r="H99" s="419"/>
      <c r="I99" s="332"/>
      <c r="J99" s="332"/>
      <c r="K99" s="332"/>
      <c r="L99" s="331"/>
      <c r="M99" s="332"/>
      <c r="N99" s="332"/>
      <c r="O99" s="332"/>
      <c r="P99" s="332"/>
      <c r="Q99" s="459"/>
    </row>
    <row r="100" spans="1:17" ht="14.25" customHeight="1">
      <c r="A100" s="259">
        <v>64</v>
      </c>
      <c r="B100" s="301" t="s">
        <v>357</v>
      </c>
      <c r="C100" s="325">
        <v>4902555</v>
      </c>
      <c r="D100" s="338" t="s">
        <v>12</v>
      </c>
      <c r="E100" s="317" t="s">
        <v>339</v>
      </c>
      <c r="F100" s="325">
        <v>75</v>
      </c>
      <c r="G100" s="331">
        <v>7914</v>
      </c>
      <c r="H100" s="332">
        <v>7371</v>
      </c>
      <c r="I100" s="332">
        <f>G100-H100</f>
        <v>543</v>
      </c>
      <c r="J100" s="332">
        <f>$F100*I100</f>
        <v>40725</v>
      </c>
      <c r="K100" s="333">
        <f>J100/1000000</f>
        <v>0.040725</v>
      </c>
      <c r="L100" s="331">
        <v>13155</v>
      </c>
      <c r="M100" s="332">
        <v>12801</v>
      </c>
      <c r="N100" s="332">
        <f>L100-M100</f>
        <v>354</v>
      </c>
      <c r="O100" s="332">
        <f>$F100*N100</f>
        <v>26550</v>
      </c>
      <c r="P100" s="333">
        <f>O100/1000000</f>
        <v>0.02655</v>
      </c>
      <c r="Q100" s="471"/>
    </row>
    <row r="101" spans="1:17" ht="14.25" customHeight="1">
      <c r="A101" s="259">
        <v>65</v>
      </c>
      <c r="B101" s="301" t="s">
        <v>358</v>
      </c>
      <c r="C101" s="325">
        <v>4902581</v>
      </c>
      <c r="D101" s="338" t="s">
        <v>12</v>
      </c>
      <c r="E101" s="317" t="s">
        <v>339</v>
      </c>
      <c r="F101" s="325">
        <v>100</v>
      </c>
      <c r="G101" s="331">
        <v>2809</v>
      </c>
      <c r="H101" s="332">
        <v>2490</v>
      </c>
      <c r="I101" s="332">
        <f>G101-H101</f>
        <v>319</v>
      </c>
      <c r="J101" s="332">
        <f>$F101*I101</f>
        <v>31900</v>
      </c>
      <c r="K101" s="333">
        <f>J101/1000000</f>
        <v>0.0319</v>
      </c>
      <c r="L101" s="331">
        <v>4813</v>
      </c>
      <c r="M101" s="332">
        <v>4617</v>
      </c>
      <c r="N101" s="332">
        <f>L101-M101</f>
        <v>196</v>
      </c>
      <c r="O101" s="332">
        <f>$F101*N101</f>
        <v>19600</v>
      </c>
      <c r="P101" s="333">
        <f>O101/1000000</f>
        <v>0.0196</v>
      </c>
      <c r="Q101" s="459"/>
    </row>
    <row r="102" spans="1:17" ht="14.25" customHeight="1">
      <c r="A102" s="259"/>
      <c r="B102" s="306" t="s">
        <v>412</v>
      </c>
      <c r="C102" s="325"/>
      <c r="D102" s="338"/>
      <c r="E102" s="317"/>
      <c r="F102" s="325"/>
      <c r="G102" s="331"/>
      <c r="H102" s="332"/>
      <c r="I102" s="332"/>
      <c r="J102" s="332"/>
      <c r="K102" s="332"/>
      <c r="L102" s="331"/>
      <c r="M102" s="332"/>
      <c r="N102" s="332"/>
      <c r="O102" s="332"/>
      <c r="P102" s="332"/>
      <c r="Q102" s="459"/>
    </row>
    <row r="103" spans="1:17" ht="14.25" customHeight="1">
      <c r="A103" s="259">
        <v>66</v>
      </c>
      <c r="B103" s="301" t="s">
        <v>413</v>
      </c>
      <c r="C103" s="325">
        <v>4864861</v>
      </c>
      <c r="D103" s="338" t="s">
        <v>12</v>
      </c>
      <c r="E103" s="317" t="s">
        <v>339</v>
      </c>
      <c r="F103" s="325">
        <v>500</v>
      </c>
      <c r="G103" s="331">
        <v>2141</v>
      </c>
      <c r="H103" s="332">
        <v>1885</v>
      </c>
      <c r="I103" s="332">
        <f aca="true" t="shared" si="21" ref="I103:I111">G103-H103</f>
        <v>256</v>
      </c>
      <c r="J103" s="332">
        <f aca="true" t="shared" si="22" ref="J103:J111">$F103*I103</f>
        <v>128000</v>
      </c>
      <c r="K103" s="333">
        <f aca="true" t="shared" si="23" ref="K103:K111">J103/1000000</f>
        <v>0.128</v>
      </c>
      <c r="L103" s="331">
        <v>2645</v>
      </c>
      <c r="M103" s="332">
        <v>2633</v>
      </c>
      <c r="N103" s="332">
        <f aca="true" t="shared" si="24" ref="N103:N111">L103-M103</f>
        <v>12</v>
      </c>
      <c r="O103" s="332">
        <f aca="true" t="shared" si="25" ref="O103:O111">$F103*N103</f>
        <v>6000</v>
      </c>
      <c r="P103" s="333">
        <f aca="true" t="shared" si="26" ref="P103:P111">O103/1000000</f>
        <v>0.006</v>
      </c>
      <c r="Q103" s="471"/>
    </row>
    <row r="104" spans="1:17" ht="14.25" customHeight="1">
      <c r="A104" s="259">
        <v>67</v>
      </c>
      <c r="B104" s="301" t="s">
        <v>414</v>
      </c>
      <c r="C104" s="325">
        <v>4864877</v>
      </c>
      <c r="D104" s="338" t="s">
        <v>12</v>
      </c>
      <c r="E104" s="317" t="s">
        <v>339</v>
      </c>
      <c r="F104" s="325">
        <v>1000</v>
      </c>
      <c r="G104" s="331">
        <v>3029</v>
      </c>
      <c r="H104" s="332">
        <v>2962</v>
      </c>
      <c r="I104" s="332">
        <f t="shared" si="21"/>
        <v>67</v>
      </c>
      <c r="J104" s="332">
        <f t="shared" si="22"/>
        <v>67000</v>
      </c>
      <c r="K104" s="333">
        <f t="shared" si="23"/>
        <v>0.067</v>
      </c>
      <c r="L104" s="331">
        <v>3715</v>
      </c>
      <c r="M104" s="332">
        <v>3598</v>
      </c>
      <c r="N104" s="332">
        <f t="shared" si="24"/>
        <v>117</v>
      </c>
      <c r="O104" s="332">
        <f t="shared" si="25"/>
        <v>117000</v>
      </c>
      <c r="P104" s="333">
        <f t="shared" si="26"/>
        <v>0.117</v>
      </c>
      <c r="Q104" s="459"/>
    </row>
    <row r="105" spans="1:17" ht="14.25" customHeight="1">
      <c r="A105" s="259">
        <v>68</v>
      </c>
      <c r="B105" s="301" t="s">
        <v>415</v>
      </c>
      <c r="C105" s="325">
        <v>4864841</v>
      </c>
      <c r="D105" s="338" t="s">
        <v>12</v>
      </c>
      <c r="E105" s="317" t="s">
        <v>339</v>
      </c>
      <c r="F105" s="325">
        <v>1000</v>
      </c>
      <c r="G105" s="331">
        <v>996985</v>
      </c>
      <c r="H105" s="332">
        <v>996990</v>
      </c>
      <c r="I105" s="332">
        <f t="shared" si="21"/>
        <v>-5</v>
      </c>
      <c r="J105" s="332">
        <f t="shared" si="22"/>
        <v>-5000</v>
      </c>
      <c r="K105" s="333">
        <f t="shared" si="23"/>
        <v>-0.005</v>
      </c>
      <c r="L105" s="331">
        <v>1234</v>
      </c>
      <c r="M105" s="332">
        <v>1243</v>
      </c>
      <c r="N105" s="332">
        <f t="shared" si="24"/>
        <v>-9</v>
      </c>
      <c r="O105" s="332">
        <f t="shared" si="25"/>
        <v>-9000</v>
      </c>
      <c r="P105" s="333">
        <f t="shared" si="26"/>
        <v>-0.009</v>
      </c>
      <c r="Q105" s="459"/>
    </row>
    <row r="106" spans="1:17" ht="14.25" customHeight="1">
      <c r="A106" s="259">
        <v>69</v>
      </c>
      <c r="B106" s="301" t="s">
        <v>416</v>
      </c>
      <c r="C106" s="325">
        <v>4864882</v>
      </c>
      <c r="D106" s="338" t="s">
        <v>12</v>
      </c>
      <c r="E106" s="317" t="s">
        <v>339</v>
      </c>
      <c r="F106" s="325">
        <v>1000</v>
      </c>
      <c r="G106" s="331">
        <v>2692</v>
      </c>
      <c r="H106" s="332">
        <v>2685</v>
      </c>
      <c r="I106" s="332">
        <f t="shared" si="21"/>
        <v>7</v>
      </c>
      <c r="J106" s="332">
        <f t="shared" si="22"/>
        <v>7000</v>
      </c>
      <c r="K106" s="333">
        <f t="shared" si="23"/>
        <v>0.007</v>
      </c>
      <c r="L106" s="331">
        <v>6231</v>
      </c>
      <c r="M106" s="332">
        <v>6151</v>
      </c>
      <c r="N106" s="332">
        <f t="shared" si="24"/>
        <v>80</v>
      </c>
      <c r="O106" s="332">
        <f t="shared" si="25"/>
        <v>80000</v>
      </c>
      <c r="P106" s="333">
        <f t="shared" si="26"/>
        <v>0.08</v>
      </c>
      <c r="Q106" s="459"/>
    </row>
    <row r="107" spans="1:17" ht="14.25" customHeight="1">
      <c r="A107" s="325">
        <v>70</v>
      </c>
      <c r="B107" s="301" t="s">
        <v>417</v>
      </c>
      <c r="C107" s="325">
        <v>4864851</v>
      </c>
      <c r="D107" s="338" t="s">
        <v>12</v>
      </c>
      <c r="E107" s="317" t="s">
        <v>339</v>
      </c>
      <c r="F107" s="325">
        <v>1000</v>
      </c>
      <c r="G107" s="331">
        <v>254</v>
      </c>
      <c r="H107" s="332">
        <v>222</v>
      </c>
      <c r="I107" s="332">
        <f>G107-H107</f>
        <v>32</v>
      </c>
      <c r="J107" s="332">
        <f>$F107*I107</f>
        <v>32000</v>
      </c>
      <c r="K107" s="332">
        <f>J107/1000000</f>
        <v>0.032</v>
      </c>
      <c r="L107" s="331">
        <v>1000064</v>
      </c>
      <c r="M107" s="332">
        <v>999998</v>
      </c>
      <c r="N107" s="332">
        <f>L107-M107</f>
        <v>66</v>
      </c>
      <c r="O107" s="332">
        <f>$F107*N107</f>
        <v>66000</v>
      </c>
      <c r="P107" s="332">
        <f>O107/1000000</f>
        <v>0.066</v>
      </c>
      <c r="Q107" s="471"/>
    </row>
    <row r="108" spans="1:17" ht="14.25" customHeight="1">
      <c r="A108" s="302">
        <v>71</v>
      </c>
      <c r="B108" s="301" t="s">
        <v>418</v>
      </c>
      <c r="C108" s="325">
        <v>5295121</v>
      </c>
      <c r="D108" s="338" t="s">
        <v>12</v>
      </c>
      <c r="E108" s="317" t="s">
        <v>339</v>
      </c>
      <c r="F108" s="325">
        <v>100</v>
      </c>
      <c r="G108" s="331">
        <v>7632</v>
      </c>
      <c r="H108" s="332">
        <v>7199</v>
      </c>
      <c r="I108" s="332">
        <f>G108-H108</f>
        <v>433</v>
      </c>
      <c r="J108" s="332">
        <f>$F108*I108</f>
        <v>43300</v>
      </c>
      <c r="K108" s="332">
        <f>J108/1000000</f>
        <v>0.0433</v>
      </c>
      <c r="L108" s="331">
        <v>43464</v>
      </c>
      <c r="M108" s="332">
        <v>42643</v>
      </c>
      <c r="N108" s="332">
        <f>L108-M108</f>
        <v>821</v>
      </c>
      <c r="O108" s="332">
        <f>$F108*N108</f>
        <v>82100</v>
      </c>
      <c r="P108" s="332">
        <f>O108/1000000</f>
        <v>0.0821</v>
      </c>
      <c r="Q108" s="471"/>
    </row>
    <row r="109" spans="1:17" ht="14.25" customHeight="1">
      <c r="A109" s="302">
        <v>72</v>
      </c>
      <c r="B109" s="301" t="s">
        <v>441</v>
      </c>
      <c r="C109" s="325">
        <v>4864844</v>
      </c>
      <c r="D109" s="338" t="s">
        <v>12</v>
      </c>
      <c r="E109" s="317" t="s">
        <v>339</v>
      </c>
      <c r="F109" s="325">
        <v>1000</v>
      </c>
      <c r="G109" s="331">
        <v>1352</v>
      </c>
      <c r="H109" s="332">
        <v>1264</v>
      </c>
      <c r="I109" s="332">
        <f>G109-H109</f>
        <v>88</v>
      </c>
      <c r="J109" s="332">
        <f>$F109*I109</f>
        <v>88000</v>
      </c>
      <c r="K109" s="332">
        <f>J109/1000000</f>
        <v>0.088</v>
      </c>
      <c r="L109" s="331">
        <v>121</v>
      </c>
      <c r="M109" s="332">
        <v>34</v>
      </c>
      <c r="N109" s="332">
        <f>L109-M109</f>
        <v>87</v>
      </c>
      <c r="O109" s="332">
        <f>$F109*N109</f>
        <v>87000</v>
      </c>
      <c r="P109" s="332">
        <f>O109/1000000</f>
        <v>0.087</v>
      </c>
      <c r="Q109" s="471"/>
    </row>
    <row r="110" spans="1:17" ht="14.25" customHeight="1">
      <c r="A110" s="302">
        <v>73</v>
      </c>
      <c r="B110" s="741" t="s">
        <v>419</v>
      </c>
      <c r="C110" s="325">
        <v>5269785</v>
      </c>
      <c r="D110" s="338" t="s">
        <v>12</v>
      </c>
      <c r="E110" s="317" t="s">
        <v>339</v>
      </c>
      <c r="F110" s="325">
        <v>1000</v>
      </c>
      <c r="G110" s="331">
        <v>0</v>
      </c>
      <c r="H110" s="332">
        <v>0</v>
      </c>
      <c r="I110" s="332">
        <f>G110-H110</f>
        <v>0</v>
      </c>
      <c r="J110" s="332">
        <f>$F110*I110</f>
        <v>0</v>
      </c>
      <c r="K110" s="332">
        <f>J110/1000000</f>
        <v>0</v>
      </c>
      <c r="L110" s="331">
        <v>0</v>
      </c>
      <c r="M110" s="332">
        <v>0</v>
      </c>
      <c r="N110" s="332">
        <f>L110-M110</f>
        <v>0</v>
      </c>
      <c r="O110" s="332">
        <f>$F110*N110</f>
        <v>0</v>
      </c>
      <c r="P110" s="332">
        <f>O110/1000000</f>
        <v>0</v>
      </c>
      <c r="Q110" s="459"/>
    </row>
    <row r="111" spans="1:17" s="482" customFormat="1" ht="14.25" customHeight="1" thickBot="1">
      <c r="A111" s="305">
        <v>74</v>
      </c>
      <c r="B111" s="305" t="s">
        <v>442</v>
      </c>
      <c r="C111" s="305">
        <v>4864847</v>
      </c>
      <c r="D111" s="356" t="s">
        <v>12</v>
      </c>
      <c r="E111" s="356" t="s">
        <v>339</v>
      </c>
      <c r="F111" s="506">
        <v>1000</v>
      </c>
      <c r="G111" s="744">
        <v>1067</v>
      </c>
      <c r="H111" s="305">
        <v>986</v>
      </c>
      <c r="I111" s="305">
        <f t="shared" si="21"/>
        <v>81</v>
      </c>
      <c r="J111" s="305">
        <f t="shared" si="22"/>
        <v>81000</v>
      </c>
      <c r="K111" s="506">
        <f t="shared" si="23"/>
        <v>0.081</v>
      </c>
      <c r="L111" s="744">
        <v>5075</v>
      </c>
      <c r="M111" s="305">
        <v>4958</v>
      </c>
      <c r="N111" s="305">
        <f t="shared" si="24"/>
        <v>117</v>
      </c>
      <c r="O111" s="305">
        <f t="shared" si="25"/>
        <v>117000</v>
      </c>
      <c r="P111" s="506">
        <f t="shared" si="26"/>
        <v>0.117</v>
      </c>
      <c r="Q111" s="607"/>
    </row>
    <row r="112" spans="1:2" ht="14.25" customHeight="1" thickTop="1">
      <c r="A112" s="259"/>
      <c r="B112" s="301"/>
    </row>
    <row r="113" spans="1:16" ht="21" customHeight="1">
      <c r="A113" s="185" t="s">
        <v>310</v>
      </c>
      <c r="C113" s="58"/>
      <c r="D113" s="92"/>
      <c r="E113" s="92"/>
      <c r="F113" s="608"/>
      <c r="K113" s="609">
        <f>SUM(K8:K111)</f>
        <v>-3.382875148000001</v>
      </c>
      <c r="L113" s="21"/>
      <c r="M113" s="21"/>
      <c r="N113" s="21"/>
      <c r="O113" s="21"/>
      <c r="P113" s="609">
        <f>SUM(P8:P111)</f>
        <v>12.482557758000002</v>
      </c>
    </row>
    <row r="114" spans="3:16" ht="9.75" customHeight="1" hidden="1">
      <c r="C114" s="92"/>
      <c r="D114" s="92"/>
      <c r="E114" s="92"/>
      <c r="F114" s="608"/>
      <c r="L114" s="558"/>
      <c r="M114" s="558"/>
      <c r="N114" s="558"/>
      <c r="O114" s="558"/>
      <c r="P114" s="558"/>
    </row>
    <row r="115" spans="1:17" ht="24" thickBot="1">
      <c r="A115" s="389" t="s">
        <v>193</v>
      </c>
      <c r="C115" s="92"/>
      <c r="D115" s="92"/>
      <c r="E115" s="92"/>
      <c r="F115" s="608"/>
      <c r="G115" s="499"/>
      <c r="H115" s="499"/>
      <c r="I115" s="48" t="s">
        <v>390</v>
      </c>
      <c r="J115" s="499"/>
      <c r="K115" s="499"/>
      <c r="L115" s="500"/>
      <c r="M115" s="500"/>
      <c r="N115" s="48" t="s">
        <v>391</v>
      </c>
      <c r="O115" s="500"/>
      <c r="P115" s="500"/>
      <c r="Q115" s="604" t="str">
        <f>NDPL!$Q$1</f>
        <v>MAY-2017</v>
      </c>
    </row>
    <row r="116" spans="1:17" ht="39.75" thickBot="1" thickTop="1">
      <c r="A116" s="528" t="s">
        <v>8</v>
      </c>
      <c r="B116" s="529" t="s">
        <v>9</v>
      </c>
      <c r="C116" s="530" t="s">
        <v>1</v>
      </c>
      <c r="D116" s="530" t="s">
        <v>2</v>
      </c>
      <c r="E116" s="530" t="s">
        <v>3</v>
      </c>
      <c r="F116" s="610" t="s">
        <v>10</v>
      </c>
      <c r="G116" s="528" t="str">
        <f>NDPL!G5</f>
        <v>FINAL READING 01/06/2017</v>
      </c>
      <c r="H116" s="530" t="str">
        <f>NDPL!H5</f>
        <v>INTIAL READING 01/05/2017</v>
      </c>
      <c r="I116" s="530" t="s">
        <v>4</v>
      </c>
      <c r="J116" s="530" t="s">
        <v>5</v>
      </c>
      <c r="K116" s="530" t="s">
        <v>6</v>
      </c>
      <c r="L116" s="528" t="str">
        <f>NDPL!G5</f>
        <v>FINAL READING 01/06/2017</v>
      </c>
      <c r="M116" s="530" t="str">
        <f>NDPL!H5</f>
        <v>INTIAL READING 01/05/2017</v>
      </c>
      <c r="N116" s="530" t="s">
        <v>4</v>
      </c>
      <c r="O116" s="530" t="s">
        <v>5</v>
      </c>
      <c r="P116" s="530" t="s">
        <v>6</v>
      </c>
      <c r="Q116" s="550" t="s">
        <v>307</v>
      </c>
    </row>
    <row r="117" spans="3:16" ht="18" thickBot="1" thickTop="1">
      <c r="C117" s="92"/>
      <c r="D117" s="92"/>
      <c r="E117" s="92"/>
      <c r="F117" s="608"/>
      <c r="L117" s="558"/>
      <c r="M117" s="558"/>
      <c r="N117" s="558"/>
      <c r="O117" s="558"/>
      <c r="P117" s="558"/>
    </row>
    <row r="118" spans="1:17" ht="18" customHeight="1" thickTop="1">
      <c r="A118" s="343"/>
      <c r="B118" s="344" t="s">
        <v>177</v>
      </c>
      <c r="C118" s="315"/>
      <c r="D118" s="93"/>
      <c r="E118" s="93"/>
      <c r="F118" s="311"/>
      <c r="G118" s="54"/>
      <c r="H118" s="467"/>
      <c r="I118" s="467"/>
      <c r="J118" s="467"/>
      <c r="K118" s="611"/>
      <c r="L118" s="561"/>
      <c r="M118" s="562"/>
      <c r="N118" s="562"/>
      <c r="O118" s="562"/>
      <c r="P118" s="563"/>
      <c r="Q118" s="557"/>
    </row>
    <row r="119" spans="1:17" ht="18">
      <c r="A119" s="314">
        <v>1</v>
      </c>
      <c r="B119" s="345" t="s">
        <v>178</v>
      </c>
      <c r="C119" s="325">
        <v>4865143</v>
      </c>
      <c r="D119" s="120" t="s">
        <v>12</v>
      </c>
      <c r="E119" s="96" t="s">
        <v>339</v>
      </c>
      <c r="F119" s="312">
        <v>-100</v>
      </c>
      <c r="G119" s="331">
        <v>175410</v>
      </c>
      <c r="H119" s="332">
        <v>173183</v>
      </c>
      <c r="I119" s="274">
        <f>G119-H119</f>
        <v>2227</v>
      </c>
      <c r="J119" s="274">
        <f>$F119*I119</f>
        <v>-222700</v>
      </c>
      <c r="K119" s="274">
        <f>J119/1000000</f>
        <v>-0.2227</v>
      </c>
      <c r="L119" s="331">
        <v>912964</v>
      </c>
      <c r="M119" s="332">
        <v>912903</v>
      </c>
      <c r="N119" s="274">
        <f>L119-M119</f>
        <v>61</v>
      </c>
      <c r="O119" s="274">
        <f>$F119*N119</f>
        <v>-6100</v>
      </c>
      <c r="P119" s="274">
        <f>O119/1000000</f>
        <v>-0.0061</v>
      </c>
      <c r="Q119" s="492"/>
    </row>
    <row r="120" spans="1:17" ht="18" customHeight="1">
      <c r="A120" s="314"/>
      <c r="B120" s="346" t="s">
        <v>41</v>
      </c>
      <c r="C120" s="325"/>
      <c r="D120" s="120"/>
      <c r="E120" s="120"/>
      <c r="F120" s="312"/>
      <c r="G120" s="416"/>
      <c r="H120" s="419"/>
      <c r="I120" s="274"/>
      <c r="J120" s="274"/>
      <c r="K120" s="274"/>
      <c r="L120" s="259"/>
      <c r="M120" s="274"/>
      <c r="N120" s="274"/>
      <c r="O120" s="274"/>
      <c r="P120" s="274"/>
      <c r="Q120" s="472"/>
    </row>
    <row r="121" spans="1:17" ht="18" customHeight="1">
      <c r="A121" s="314"/>
      <c r="B121" s="346" t="s">
        <v>119</v>
      </c>
      <c r="C121" s="325"/>
      <c r="D121" s="120"/>
      <c r="E121" s="120"/>
      <c r="F121" s="312"/>
      <c r="G121" s="416"/>
      <c r="H121" s="419"/>
      <c r="I121" s="274"/>
      <c r="J121" s="274"/>
      <c r="K121" s="274"/>
      <c r="L121" s="259"/>
      <c r="M121" s="274"/>
      <c r="N121" s="274"/>
      <c r="O121" s="274"/>
      <c r="P121" s="274"/>
      <c r="Q121" s="472"/>
    </row>
    <row r="122" spans="1:17" ht="18" customHeight="1">
      <c r="A122" s="314">
        <v>2</v>
      </c>
      <c r="B122" s="345" t="s">
        <v>120</v>
      </c>
      <c r="C122" s="325">
        <v>5295199</v>
      </c>
      <c r="D122" s="120" t="s">
        <v>12</v>
      </c>
      <c r="E122" s="96" t="s">
        <v>339</v>
      </c>
      <c r="F122" s="312">
        <v>-100</v>
      </c>
      <c r="G122" s="331">
        <v>998066</v>
      </c>
      <c r="H122" s="332">
        <v>998066</v>
      </c>
      <c r="I122" s="274">
        <f>G122-H122</f>
        <v>0</v>
      </c>
      <c r="J122" s="274">
        <f>$F122*I122</f>
        <v>0</v>
      </c>
      <c r="K122" s="274">
        <f>J122/1000000</f>
        <v>0</v>
      </c>
      <c r="L122" s="331">
        <v>1141</v>
      </c>
      <c r="M122" s="332">
        <v>1141</v>
      </c>
      <c r="N122" s="274">
        <f>L122-M122</f>
        <v>0</v>
      </c>
      <c r="O122" s="274">
        <f>$F122*N122</f>
        <v>0</v>
      </c>
      <c r="P122" s="274">
        <f>O122/1000000</f>
        <v>0</v>
      </c>
      <c r="Q122" s="472"/>
    </row>
    <row r="123" spans="1:17" ht="18" customHeight="1">
      <c r="A123" s="314">
        <v>3</v>
      </c>
      <c r="B123" s="313" t="s">
        <v>121</v>
      </c>
      <c r="C123" s="325">
        <v>4865135</v>
      </c>
      <c r="D123" s="84" t="s">
        <v>12</v>
      </c>
      <c r="E123" s="96" t="s">
        <v>339</v>
      </c>
      <c r="F123" s="312">
        <v>-100</v>
      </c>
      <c r="G123" s="331">
        <v>151254</v>
      </c>
      <c r="H123" s="332">
        <v>151245</v>
      </c>
      <c r="I123" s="274">
        <f>G123-H123</f>
        <v>9</v>
      </c>
      <c r="J123" s="274">
        <f>$F123*I123</f>
        <v>-900</v>
      </c>
      <c r="K123" s="274">
        <f>J123/1000000</f>
        <v>-0.0009</v>
      </c>
      <c r="L123" s="331">
        <v>52962</v>
      </c>
      <c r="M123" s="332">
        <v>52319</v>
      </c>
      <c r="N123" s="274">
        <f>L123-M123</f>
        <v>643</v>
      </c>
      <c r="O123" s="274">
        <f>$F123*N123</f>
        <v>-64300</v>
      </c>
      <c r="P123" s="274">
        <f>O123/1000000</f>
        <v>-0.0643</v>
      </c>
      <c r="Q123" s="472"/>
    </row>
    <row r="124" spans="1:17" ht="18" customHeight="1">
      <c r="A124" s="314">
        <v>4</v>
      </c>
      <c r="B124" s="345" t="s">
        <v>179</v>
      </c>
      <c r="C124" s="325">
        <v>4864804</v>
      </c>
      <c r="D124" s="120" t="s">
        <v>12</v>
      </c>
      <c r="E124" s="96" t="s">
        <v>339</v>
      </c>
      <c r="F124" s="312">
        <v>-100</v>
      </c>
      <c r="G124" s="331">
        <v>995216</v>
      </c>
      <c r="H124" s="332">
        <v>995210</v>
      </c>
      <c r="I124" s="274">
        <f>G124-H124</f>
        <v>6</v>
      </c>
      <c r="J124" s="274">
        <f>$F124*I124</f>
        <v>-600</v>
      </c>
      <c r="K124" s="274">
        <f>J124/1000000</f>
        <v>-0.0006</v>
      </c>
      <c r="L124" s="331">
        <v>999759</v>
      </c>
      <c r="M124" s="332">
        <v>999952</v>
      </c>
      <c r="N124" s="274">
        <f>L124-M124</f>
        <v>-193</v>
      </c>
      <c r="O124" s="274">
        <f>$F124*N124</f>
        <v>19300</v>
      </c>
      <c r="P124" s="274">
        <f>O124/1000000</f>
        <v>0.0193</v>
      </c>
      <c r="Q124" s="472"/>
    </row>
    <row r="125" spans="1:17" ht="18" customHeight="1">
      <c r="A125" s="314">
        <v>5</v>
      </c>
      <c r="B125" s="345" t="s">
        <v>180</v>
      </c>
      <c r="C125" s="325">
        <v>4864845</v>
      </c>
      <c r="D125" s="120" t="s">
        <v>12</v>
      </c>
      <c r="E125" s="96" t="s">
        <v>339</v>
      </c>
      <c r="F125" s="312">
        <v>-1000</v>
      </c>
      <c r="G125" s="331">
        <v>999999</v>
      </c>
      <c r="H125" s="332">
        <v>999998</v>
      </c>
      <c r="I125" s="274">
        <f>G125-H125</f>
        <v>1</v>
      </c>
      <c r="J125" s="274">
        <f>$F125*I125</f>
        <v>-1000</v>
      </c>
      <c r="K125" s="274">
        <f>J125/1000000</f>
        <v>-0.001</v>
      </c>
      <c r="L125" s="331">
        <v>1000002</v>
      </c>
      <c r="M125" s="332">
        <v>999999</v>
      </c>
      <c r="N125" s="274">
        <f>L125-M125</f>
        <v>3</v>
      </c>
      <c r="O125" s="274">
        <f>$F125*N125</f>
        <v>-3000</v>
      </c>
      <c r="P125" s="274">
        <f>O125/1000000</f>
        <v>-0.003</v>
      </c>
      <c r="Q125" s="472"/>
    </row>
    <row r="126" spans="1:17" ht="18" customHeight="1">
      <c r="A126" s="314"/>
      <c r="B126" s="347" t="s">
        <v>181</v>
      </c>
      <c r="C126" s="325"/>
      <c r="D126" s="84"/>
      <c r="E126" s="84"/>
      <c r="F126" s="312"/>
      <c r="G126" s="416"/>
      <c r="H126" s="419"/>
      <c r="I126" s="274"/>
      <c r="J126" s="274"/>
      <c r="K126" s="274"/>
      <c r="L126" s="259"/>
      <c r="M126" s="274"/>
      <c r="N126" s="274"/>
      <c r="O126" s="274"/>
      <c r="P126" s="274"/>
      <c r="Q126" s="472"/>
    </row>
    <row r="127" spans="1:17" ht="18" customHeight="1">
      <c r="A127" s="314"/>
      <c r="B127" s="347" t="s">
        <v>110</v>
      </c>
      <c r="C127" s="325"/>
      <c r="D127" s="84"/>
      <c r="E127" s="84"/>
      <c r="F127" s="312"/>
      <c r="G127" s="416"/>
      <c r="H127" s="419"/>
      <c r="I127" s="274"/>
      <c r="J127" s="274"/>
      <c r="K127" s="274"/>
      <c r="L127" s="259"/>
      <c r="M127" s="274"/>
      <c r="N127" s="274"/>
      <c r="O127" s="274"/>
      <c r="P127" s="274"/>
      <c r="Q127" s="472"/>
    </row>
    <row r="128" spans="1:17" s="508" customFormat="1" ht="18">
      <c r="A128" s="487">
        <v>6</v>
      </c>
      <c r="B128" s="488" t="s">
        <v>393</v>
      </c>
      <c r="C128" s="489">
        <v>4864955</v>
      </c>
      <c r="D128" s="159" t="s">
        <v>12</v>
      </c>
      <c r="E128" s="160" t="s">
        <v>339</v>
      </c>
      <c r="F128" s="490">
        <v>-1000</v>
      </c>
      <c r="G128" s="331">
        <v>999801</v>
      </c>
      <c r="H128" s="448">
        <v>999750</v>
      </c>
      <c r="I128" s="454">
        <f>G128-H128</f>
        <v>51</v>
      </c>
      <c r="J128" s="454">
        <f>$F128*I128</f>
        <v>-51000</v>
      </c>
      <c r="K128" s="454">
        <f>J128/1000000</f>
        <v>-0.051</v>
      </c>
      <c r="L128" s="331">
        <v>267</v>
      </c>
      <c r="M128" s="448">
        <v>0</v>
      </c>
      <c r="N128" s="454">
        <f>L128-M128</f>
        <v>267</v>
      </c>
      <c r="O128" s="454">
        <f>$F128*N128</f>
        <v>-267000</v>
      </c>
      <c r="P128" s="454">
        <f>O128/1000000</f>
        <v>-0.267</v>
      </c>
      <c r="Q128" s="726"/>
    </row>
    <row r="129" spans="1:17" ht="18">
      <c r="A129" s="314">
        <v>7</v>
      </c>
      <c r="B129" s="345" t="s">
        <v>182</v>
      </c>
      <c r="C129" s="325">
        <v>4864820</v>
      </c>
      <c r="D129" s="120" t="s">
        <v>12</v>
      </c>
      <c r="E129" s="96" t="s">
        <v>339</v>
      </c>
      <c r="F129" s="312">
        <v>-160</v>
      </c>
      <c r="G129" s="331">
        <v>1870</v>
      </c>
      <c r="H129" s="332">
        <v>1833</v>
      </c>
      <c r="I129" s="274">
        <f>G129-H129</f>
        <v>37</v>
      </c>
      <c r="J129" s="274">
        <f>$F129*I129</f>
        <v>-5920</v>
      </c>
      <c r="K129" s="274">
        <f>J129/1000000</f>
        <v>-0.00592</v>
      </c>
      <c r="L129" s="331">
        <v>1318</v>
      </c>
      <c r="M129" s="332">
        <v>386</v>
      </c>
      <c r="N129" s="274">
        <f>L129-M129</f>
        <v>932</v>
      </c>
      <c r="O129" s="274">
        <f>$F129*N129</f>
        <v>-149120</v>
      </c>
      <c r="P129" s="274">
        <f>O129/1000000</f>
        <v>-0.14912</v>
      </c>
      <c r="Q129" s="727"/>
    </row>
    <row r="130" spans="1:17" ht="18" customHeight="1">
      <c r="A130" s="314">
        <v>8</v>
      </c>
      <c r="B130" s="345" t="s">
        <v>183</v>
      </c>
      <c r="C130" s="325">
        <v>4865142</v>
      </c>
      <c r="D130" s="120" t="s">
        <v>12</v>
      </c>
      <c r="E130" s="96" t="s">
        <v>339</v>
      </c>
      <c r="F130" s="312">
        <v>-500</v>
      </c>
      <c r="G130" s="331">
        <v>907041</v>
      </c>
      <c r="H130" s="332">
        <v>907035</v>
      </c>
      <c r="I130" s="274">
        <f>G130-H130</f>
        <v>6</v>
      </c>
      <c r="J130" s="274">
        <f>$F130*I130</f>
        <v>-3000</v>
      </c>
      <c r="K130" s="274">
        <f>J130/1000000</f>
        <v>-0.003</v>
      </c>
      <c r="L130" s="331">
        <v>61691</v>
      </c>
      <c r="M130" s="332">
        <v>61361</v>
      </c>
      <c r="N130" s="274">
        <f>L130-M130</f>
        <v>330</v>
      </c>
      <c r="O130" s="274">
        <f>$F130*N130</f>
        <v>-165000</v>
      </c>
      <c r="P130" s="274">
        <f>O130/1000000</f>
        <v>-0.165</v>
      </c>
      <c r="Q130" s="472"/>
    </row>
    <row r="131" spans="1:17" ht="18" customHeight="1">
      <c r="A131" s="314">
        <v>9</v>
      </c>
      <c r="B131" s="345" t="s">
        <v>402</v>
      </c>
      <c r="C131" s="325">
        <v>4864961</v>
      </c>
      <c r="D131" s="120" t="s">
        <v>12</v>
      </c>
      <c r="E131" s="96" t="s">
        <v>339</v>
      </c>
      <c r="F131" s="312">
        <v>-500</v>
      </c>
      <c r="G131" s="331">
        <v>999003</v>
      </c>
      <c r="H131" s="332">
        <v>999035</v>
      </c>
      <c r="I131" s="274">
        <f>G131-H131</f>
        <v>-32</v>
      </c>
      <c r="J131" s="274">
        <f>$F131*I131</f>
        <v>16000</v>
      </c>
      <c r="K131" s="274">
        <f>J131/1000000</f>
        <v>0.016</v>
      </c>
      <c r="L131" s="331">
        <v>999885</v>
      </c>
      <c r="M131" s="332">
        <v>999955</v>
      </c>
      <c r="N131" s="274">
        <f>L131-M131</f>
        <v>-70</v>
      </c>
      <c r="O131" s="274">
        <f>$F131*N131</f>
        <v>35000</v>
      </c>
      <c r="P131" s="274">
        <f>O131/1000000</f>
        <v>0.035</v>
      </c>
      <c r="Q131" s="456"/>
    </row>
    <row r="132" spans="1:17" ht="18" customHeight="1">
      <c r="A132" s="314"/>
      <c r="B132" s="346" t="s">
        <v>110</v>
      </c>
      <c r="C132" s="325"/>
      <c r="D132" s="120"/>
      <c r="E132" s="120"/>
      <c r="F132" s="312"/>
      <c r="G132" s="416"/>
      <c r="H132" s="419"/>
      <c r="I132" s="274"/>
      <c r="J132" s="274"/>
      <c r="K132" s="274"/>
      <c r="L132" s="259"/>
      <c r="M132" s="274"/>
      <c r="N132" s="274"/>
      <c r="O132" s="274"/>
      <c r="P132" s="274"/>
      <c r="Q132" s="472"/>
    </row>
    <row r="133" spans="1:17" ht="18" customHeight="1">
      <c r="A133" s="314">
        <v>10</v>
      </c>
      <c r="B133" s="345" t="s">
        <v>184</v>
      </c>
      <c r="C133" s="325">
        <v>4865093</v>
      </c>
      <c r="D133" s="120" t="s">
        <v>12</v>
      </c>
      <c r="E133" s="96" t="s">
        <v>339</v>
      </c>
      <c r="F133" s="312">
        <v>-100</v>
      </c>
      <c r="G133" s="331">
        <v>81782</v>
      </c>
      <c r="H133" s="332">
        <v>81736</v>
      </c>
      <c r="I133" s="274">
        <f>G133-H133</f>
        <v>46</v>
      </c>
      <c r="J133" s="274">
        <f>$F133*I133</f>
        <v>-4600</v>
      </c>
      <c r="K133" s="274">
        <f>J133/1000000</f>
        <v>-0.0046</v>
      </c>
      <c r="L133" s="331">
        <v>71468</v>
      </c>
      <c r="M133" s="332">
        <v>70897</v>
      </c>
      <c r="N133" s="274">
        <f>L133-M133</f>
        <v>571</v>
      </c>
      <c r="O133" s="274">
        <f>$F133*N133</f>
        <v>-57100</v>
      </c>
      <c r="P133" s="274">
        <f>O133/1000000</f>
        <v>-0.0571</v>
      </c>
      <c r="Q133" s="472"/>
    </row>
    <row r="134" spans="1:17" ht="18" customHeight="1">
      <c r="A134" s="314">
        <v>11</v>
      </c>
      <c r="B134" s="345" t="s">
        <v>185</v>
      </c>
      <c r="C134" s="325">
        <v>4865094</v>
      </c>
      <c r="D134" s="120" t="s">
        <v>12</v>
      </c>
      <c r="E134" s="96" t="s">
        <v>339</v>
      </c>
      <c r="F134" s="312">
        <v>-100</v>
      </c>
      <c r="G134" s="331">
        <v>95569</v>
      </c>
      <c r="H134" s="332">
        <v>95508</v>
      </c>
      <c r="I134" s="274">
        <f>G134-H134</f>
        <v>61</v>
      </c>
      <c r="J134" s="274">
        <f>$F134*I134</f>
        <v>-6100</v>
      </c>
      <c r="K134" s="274">
        <f>J134/1000000</f>
        <v>-0.0061</v>
      </c>
      <c r="L134" s="331">
        <v>72090</v>
      </c>
      <c r="M134" s="332">
        <v>71562</v>
      </c>
      <c r="N134" s="274">
        <f>L134-M134</f>
        <v>528</v>
      </c>
      <c r="O134" s="274">
        <f>$F134*N134</f>
        <v>-52800</v>
      </c>
      <c r="P134" s="274">
        <f>O134/1000000</f>
        <v>-0.0528</v>
      </c>
      <c r="Q134" s="472"/>
    </row>
    <row r="135" spans="1:17" ht="18">
      <c r="A135" s="487">
        <v>12</v>
      </c>
      <c r="B135" s="488" t="s">
        <v>186</v>
      </c>
      <c r="C135" s="489">
        <v>5269199</v>
      </c>
      <c r="D135" s="159" t="s">
        <v>12</v>
      </c>
      <c r="E135" s="160" t="s">
        <v>339</v>
      </c>
      <c r="F135" s="490">
        <v>-100</v>
      </c>
      <c r="G135" s="331">
        <v>27512</v>
      </c>
      <c r="H135" s="448">
        <v>27386</v>
      </c>
      <c r="I135" s="454">
        <f>G135-H135</f>
        <v>126</v>
      </c>
      <c r="J135" s="454">
        <f>$F135*I135</f>
        <v>-12600</v>
      </c>
      <c r="K135" s="454">
        <f>J135/1000000</f>
        <v>-0.0126</v>
      </c>
      <c r="L135" s="331">
        <v>26961</v>
      </c>
      <c r="M135" s="448">
        <v>23077</v>
      </c>
      <c r="N135" s="454">
        <f>L135-M135</f>
        <v>3884</v>
      </c>
      <c r="O135" s="454">
        <f>$F135*N135</f>
        <v>-388400</v>
      </c>
      <c r="P135" s="454">
        <f>O135/1000000</f>
        <v>-0.3884</v>
      </c>
      <c r="Q135" s="477"/>
    </row>
    <row r="136" spans="1:17" ht="18" customHeight="1">
      <c r="A136" s="314"/>
      <c r="B136" s="347" t="s">
        <v>181</v>
      </c>
      <c r="C136" s="325"/>
      <c r="D136" s="84"/>
      <c r="E136" s="84"/>
      <c r="F136" s="308"/>
      <c r="G136" s="416"/>
      <c r="H136" s="419"/>
      <c r="I136" s="274"/>
      <c r="J136" s="274"/>
      <c r="K136" s="274"/>
      <c r="L136" s="259"/>
      <c r="M136" s="274"/>
      <c r="N136" s="274"/>
      <c r="O136" s="274"/>
      <c r="P136" s="274"/>
      <c r="Q136" s="472"/>
    </row>
    <row r="137" spans="1:17" ht="18" customHeight="1">
      <c r="A137" s="314"/>
      <c r="B137" s="346" t="s">
        <v>187</v>
      </c>
      <c r="C137" s="325"/>
      <c r="D137" s="120"/>
      <c r="E137" s="120"/>
      <c r="F137" s="308"/>
      <c r="G137" s="416"/>
      <c r="H137" s="419"/>
      <c r="I137" s="274"/>
      <c r="J137" s="274"/>
      <c r="K137" s="274"/>
      <c r="L137" s="259"/>
      <c r="M137" s="274"/>
      <c r="N137" s="274"/>
      <c r="O137" s="274"/>
      <c r="P137" s="274"/>
      <c r="Q137" s="472"/>
    </row>
    <row r="138" spans="1:17" ht="18" customHeight="1">
      <c r="A138" s="314">
        <v>13</v>
      </c>
      <c r="B138" s="345" t="s">
        <v>392</v>
      </c>
      <c r="C138" s="325">
        <v>4864892</v>
      </c>
      <c r="D138" s="120" t="s">
        <v>12</v>
      </c>
      <c r="E138" s="96" t="s">
        <v>339</v>
      </c>
      <c r="F138" s="312">
        <v>500</v>
      </c>
      <c r="G138" s="331">
        <v>999175</v>
      </c>
      <c r="H138" s="332">
        <v>999175</v>
      </c>
      <c r="I138" s="274">
        <f>G138-H138</f>
        <v>0</v>
      </c>
      <c r="J138" s="274">
        <f>$F138*I138</f>
        <v>0</v>
      </c>
      <c r="K138" s="274">
        <f>J138/1000000</f>
        <v>0</v>
      </c>
      <c r="L138" s="331">
        <v>16688</v>
      </c>
      <c r="M138" s="332">
        <v>16688</v>
      </c>
      <c r="N138" s="274">
        <f>L138-M138</f>
        <v>0</v>
      </c>
      <c r="O138" s="274">
        <f>$F138*N138</f>
        <v>0</v>
      </c>
      <c r="P138" s="274">
        <f>O138/1000000</f>
        <v>0</v>
      </c>
      <c r="Q138" s="496"/>
    </row>
    <row r="139" spans="1:17" ht="18" customHeight="1">
      <c r="A139" s="314">
        <v>14</v>
      </c>
      <c r="B139" s="345" t="s">
        <v>395</v>
      </c>
      <c r="C139" s="325">
        <v>4865048</v>
      </c>
      <c r="D139" s="120" t="s">
        <v>12</v>
      </c>
      <c r="E139" s="96" t="s">
        <v>339</v>
      </c>
      <c r="F139" s="312">
        <v>250</v>
      </c>
      <c r="G139" s="331">
        <v>999871</v>
      </c>
      <c r="H139" s="332">
        <v>999871</v>
      </c>
      <c r="I139" s="274">
        <f>G139-H139</f>
        <v>0</v>
      </c>
      <c r="J139" s="274">
        <f>$F139*I139</f>
        <v>0</v>
      </c>
      <c r="K139" s="274">
        <f>J139/1000000</f>
        <v>0</v>
      </c>
      <c r="L139" s="331">
        <v>999883</v>
      </c>
      <c r="M139" s="332">
        <v>999883</v>
      </c>
      <c r="N139" s="274">
        <f>L139-M139</f>
        <v>0</v>
      </c>
      <c r="O139" s="274">
        <f>$F139*N139</f>
        <v>0</v>
      </c>
      <c r="P139" s="274">
        <f>O139/1000000</f>
        <v>0</v>
      </c>
      <c r="Q139" s="486"/>
    </row>
    <row r="140" spans="1:17" ht="18" customHeight="1">
      <c r="A140" s="314">
        <v>15</v>
      </c>
      <c r="B140" s="345" t="s">
        <v>119</v>
      </c>
      <c r="C140" s="325">
        <v>4902508</v>
      </c>
      <c r="D140" s="120" t="s">
        <v>12</v>
      </c>
      <c r="E140" s="96" t="s">
        <v>339</v>
      </c>
      <c r="F140" s="312">
        <v>833.33</v>
      </c>
      <c r="G140" s="331">
        <v>0</v>
      </c>
      <c r="H140" s="332">
        <v>0</v>
      </c>
      <c r="I140" s="274">
        <f>G140-H140</f>
        <v>0</v>
      </c>
      <c r="J140" s="274">
        <f>$F140*I140</f>
        <v>0</v>
      </c>
      <c r="K140" s="274">
        <f>J140/1000000</f>
        <v>0</v>
      </c>
      <c r="L140" s="331">
        <v>999580</v>
      </c>
      <c r="M140" s="332">
        <v>999580</v>
      </c>
      <c r="N140" s="274">
        <f>L140-M140</f>
        <v>0</v>
      </c>
      <c r="O140" s="274">
        <f>$F140*N140</f>
        <v>0</v>
      </c>
      <c r="P140" s="274">
        <f>O140/1000000</f>
        <v>0</v>
      </c>
      <c r="Q140" s="472"/>
    </row>
    <row r="141" spans="1:17" ht="18" customHeight="1">
      <c r="A141" s="314"/>
      <c r="B141" s="346" t="s">
        <v>188</v>
      </c>
      <c r="C141" s="325"/>
      <c r="D141" s="120"/>
      <c r="E141" s="120"/>
      <c r="F141" s="312"/>
      <c r="G141" s="331"/>
      <c r="H141" s="332"/>
      <c r="I141" s="274"/>
      <c r="J141" s="274"/>
      <c r="K141" s="274"/>
      <c r="L141" s="259"/>
      <c r="M141" s="274"/>
      <c r="N141" s="274"/>
      <c r="O141" s="274"/>
      <c r="P141" s="274"/>
      <c r="Q141" s="472"/>
    </row>
    <row r="142" spans="1:17" ht="18" customHeight="1">
      <c r="A142" s="314">
        <v>16</v>
      </c>
      <c r="B142" s="313" t="s">
        <v>189</v>
      </c>
      <c r="C142" s="325">
        <v>4865133</v>
      </c>
      <c r="D142" s="84" t="s">
        <v>12</v>
      </c>
      <c r="E142" s="96" t="s">
        <v>339</v>
      </c>
      <c r="F142" s="312">
        <v>-100</v>
      </c>
      <c r="G142" s="331">
        <v>394862</v>
      </c>
      <c r="H142" s="332">
        <v>394351</v>
      </c>
      <c r="I142" s="274">
        <f>G142-H142</f>
        <v>511</v>
      </c>
      <c r="J142" s="274">
        <f>$F142*I142</f>
        <v>-51100</v>
      </c>
      <c r="K142" s="274">
        <f>J142/1000000</f>
        <v>-0.0511</v>
      </c>
      <c r="L142" s="331">
        <v>49072</v>
      </c>
      <c r="M142" s="332">
        <v>49059</v>
      </c>
      <c r="N142" s="274">
        <f>L142-M142</f>
        <v>13</v>
      </c>
      <c r="O142" s="274">
        <f>$F142*N142</f>
        <v>-1300</v>
      </c>
      <c r="P142" s="274">
        <f>O142/1000000</f>
        <v>-0.0013</v>
      </c>
      <c r="Q142" s="472"/>
    </row>
    <row r="143" spans="1:17" ht="18" customHeight="1">
      <c r="A143" s="314"/>
      <c r="B143" s="347" t="s">
        <v>190</v>
      </c>
      <c r="C143" s="325"/>
      <c r="D143" s="84"/>
      <c r="E143" s="120"/>
      <c r="F143" s="312"/>
      <c r="G143" s="416"/>
      <c r="H143" s="419"/>
      <c r="I143" s="274"/>
      <c r="J143" s="274"/>
      <c r="K143" s="274"/>
      <c r="L143" s="259"/>
      <c r="M143" s="274"/>
      <c r="N143" s="274"/>
      <c r="O143" s="274"/>
      <c r="P143" s="274"/>
      <c r="Q143" s="472"/>
    </row>
    <row r="144" spans="1:17" ht="18" customHeight="1">
      <c r="A144" s="314">
        <v>17</v>
      </c>
      <c r="B144" s="313" t="s">
        <v>177</v>
      </c>
      <c r="C144" s="325">
        <v>4865076</v>
      </c>
      <c r="D144" s="84" t="s">
        <v>12</v>
      </c>
      <c r="E144" s="96" t="s">
        <v>339</v>
      </c>
      <c r="F144" s="312">
        <v>-100</v>
      </c>
      <c r="G144" s="447">
        <v>4953</v>
      </c>
      <c r="H144" s="332">
        <v>4942</v>
      </c>
      <c r="I144" s="419">
        <f>G144-H144</f>
        <v>11</v>
      </c>
      <c r="J144" s="419">
        <f>$F144*I144</f>
        <v>-1100</v>
      </c>
      <c r="K144" s="419">
        <f>J144/1000000</f>
        <v>-0.0011</v>
      </c>
      <c r="L144" s="447">
        <v>28527</v>
      </c>
      <c r="M144" s="332">
        <v>27915</v>
      </c>
      <c r="N144" s="419">
        <f>L144-M144</f>
        <v>612</v>
      </c>
      <c r="O144" s="419">
        <f>$F144*N144</f>
        <v>-61200</v>
      </c>
      <c r="P144" s="419">
        <f>O144/1000000</f>
        <v>-0.0612</v>
      </c>
      <c r="Q144" s="471"/>
    </row>
    <row r="145" spans="1:17" ht="18" customHeight="1">
      <c r="A145" s="314">
        <v>18</v>
      </c>
      <c r="B145" s="345" t="s">
        <v>191</v>
      </c>
      <c r="C145" s="325">
        <v>4865077</v>
      </c>
      <c r="D145" s="120" t="s">
        <v>12</v>
      </c>
      <c r="E145" s="96" t="s">
        <v>339</v>
      </c>
      <c r="F145" s="312">
        <v>-100</v>
      </c>
      <c r="G145" s="331">
        <v>0</v>
      </c>
      <c r="H145" s="332">
        <v>0</v>
      </c>
      <c r="I145" s="274">
        <f>G145-H145</f>
        <v>0</v>
      </c>
      <c r="J145" s="274">
        <f>$F145*I145</f>
        <v>0</v>
      </c>
      <c r="K145" s="274">
        <f>J145/1000000</f>
        <v>0</v>
      </c>
      <c r="L145" s="331">
        <v>0</v>
      </c>
      <c r="M145" s="332">
        <v>0</v>
      </c>
      <c r="N145" s="274">
        <f>L145-M145</f>
        <v>0</v>
      </c>
      <c r="O145" s="274">
        <f>$F145*N145</f>
        <v>0</v>
      </c>
      <c r="P145" s="274">
        <f>O145/1000000</f>
        <v>0</v>
      </c>
      <c r="Q145" s="472"/>
    </row>
    <row r="146" spans="1:17" ht="18" customHeight="1">
      <c r="A146" s="564"/>
      <c r="B146" s="346" t="s">
        <v>49</v>
      </c>
      <c r="C146" s="608"/>
      <c r="D146" s="92"/>
      <c r="E146" s="92"/>
      <c r="F146" s="312"/>
      <c r="G146" s="416"/>
      <c r="H146" s="419"/>
      <c r="I146" s="274"/>
      <c r="J146" s="274"/>
      <c r="K146" s="274"/>
      <c r="L146" s="259"/>
      <c r="M146" s="274"/>
      <c r="N146" s="274"/>
      <c r="O146" s="274"/>
      <c r="P146" s="274"/>
      <c r="Q146" s="472"/>
    </row>
    <row r="147" spans="1:17" ht="18" customHeight="1">
      <c r="A147" s="314">
        <v>19</v>
      </c>
      <c r="B147" s="712" t="s">
        <v>196</v>
      </c>
      <c r="C147" s="325">
        <v>4902503</v>
      </c>
      <c r="D147" s="96" t="s">
        <v>12</v>
      </c>
      <c r="E147" s="96" t="s">
        <v>339</v>
      </c>
      <c r="F147" s="312">
        <v>-416.66</v>
      </c>
      <c r="G147" s="331">
        <v>998395</v>
      </c>
      <c r="H147" s="332">
        <v>998754</v>
      </c>
      <c r="I147" s="274">
        <f>G147-H147</f>
        <v>-359</v>
      </c>
      <c r="J147" s="274">
        <f>$F147*I147</f>
        <v>149580.94</v>
      </c>
      <c r="K147" s="274">
        <f>J147/1000000</f>
        <v>0.14958094</v>
      </c>
      <c r="L147" s="331">
        <v>255</v>
      </c>
      <c r="M147" s="332">
        <v>365</v>
      </c>
      <c r="N147" s="274">
        <f>L147-M147</f>
        <v>-110</v>
      </c>
      <c r="O147" s="274">
        <f>$F147*N147</f>
        <v>45832.600000000006</v>
      </c>
      <c r="P147" s="274">
        <f>O147/1000000</f>
        <v>0.04583260000000001</v>
      </c>
      <c r="Q147" s="472"/>
    </row>
    <row r="148" spans="1:17" ht="18" customHeight="1">
      <c r="A148" s="314"/>
      <c r="B148" s="347" t="s">
        <v>50</v>
      </c>
      <c r="C148" s="312"/>
      <c r="D148" s="84"/>
      <c r="E148" s="84"/>
      <c r="F148" s="312"/>
      <c r="G148" s="416"/>
      <c r="H148" s="419"/>
      <c r="I148" s="274"/>
      <c r="J148" s="274"/>
      <c r="K148" s="274"/>
      <c r="L148" s="259"/>
      <c r="M148" s="274"/>
      <c r="N148" s="274"/>
      <c r="O148" s="274"/>
      <c r="P148" s="274"/>
      <c r="Q148" s="472"/>
    </row>
    <row r="149" spans="1:17" ht="18" customHeight="1">
      <c r="A149" s="314"/>
      <c r="B149" s="347" t="s">
        <v>51</v>
      </c>
      <c r="C149" s="312"/>
      <c r="D149" s="84"/>
      <c r="E149" s="84"/>
      <c r="F149" s="312"/>
      <c r="G149" s="416"/>
      <c r="H149" s="419"/>
      <c r="I149" s="274"/>
      <c r="J149" s="274"/>
      <c r="K149" s="274"/>
      <c r="L149" s="259"/>
      <c r="M149" s="274"/>
      <c r="N149" s="274"/>
      <c r="O149" s="274"/>
      <c r="P149" s="274"/>
      <c r="Q149" s="472"/>
    </row>
    <row r="150" spans="1:17" ht="18" customHeight="1">
      <c r="A150" s="314"/>
      <c r="B150" s="347" t="s">
        <v>52</v>
      </c>
      <c r="C150" s="312"/>
      <c r="D150" s="84"/>
      <c r="E150" s="84"/>
      <c r="F150" s="312"/>
      <c r="G150" s="416"/>
      <c r="H150" s="419"/>
      <c r="I150" s="274"/>
      <c r="J150" s="274"/>
      <c r="K150" s="274"/>
      <c r="L150" s="259"/>
      <c r="M150" s="274"/>
      <c r="N150" s="274"/>
      <c r="O150" s="274"/>
      <c r="P150" s="274"/>
      <c r="Q150" s="472"/>
    </row>
    <row r="151" spans="1:17" ht="17.25" customHeight="1">
      <c r="A151" s="314">
        <v>20</v>
      </c>
      <c r="B151" s="345" t="s">
        <v>53</v>
      </c>
      <c r="C151" s="325">
        <v>4865090</v>
      </c>
      <c r="D151" s="120" t="s">
        <v>12</v>
      </c>
      <c r="E151" s="96" t="s">
        <v>339</v>
      </c>
      <c r="F151" s="312">
        <v>-100</v>
      </c>
      <c r="G151" s="331">
        <v>9126</v>
      </c>
      <c r="H151" s="332">
        <v>9124</v>
      </c>
      <c r="I151" s="274">
        <f>G151-H151</f>
        <v>2</v>
      </c>
      <c r="J151" s="274">
        <f>$F151*I151</f>
        <v>-200</v>
      </c>
      <c r="K151" s="274">
        <f>J151/1000000</f>
        <v>-0.0002</v>
      </c>
      <c r="L151" s="331">
        <v>37969</v>
      </c>
      <c r="M151" s="332">
        <v>37689</v>
      </c>
      <c r="N151" s="274">
        <f>L151-M151</f>
        <v>280</v>
      </c>
      <c r="O151" s="274">
        <f>$F151*N151</f>
        <v>-28000</v>
      </c>
      <c r="P151" s="274">
        <f>O151/1000000</f>
        <v>-0.028</v>
      </c>
      <c r="Q151" s="722"/>
    </row>
    <row r="152" spans="1:17" ht="18" customHeight="1">
      <c r="A152" s="314">
        <v>21</v>
      </c>
      <c r="B152" s="345" t="s">
        <v>54</v>
      </c>
      <c r="C152" s="325">
        <v>4902519</v>
      </c>
      <c r="D152" s="120" t="s">
        <v>12</v>
      </c>
      <c r="E152" s="96" t="s">
        <v>339</v>
      </c>
      <c r="F152" s="312">
        <v>-100</v>
      </c>
      <c r="G152" s="331">
        <v>12183</v>
      </c>
      <c r="H152" s="332">
        <v>12179</v>
      </c>
      <c r="I152" s="274">
        <f>G152-H152</f>
        <v>4</v>
      </c>
      <c r="J152" s="274">
        <f>$F152*I152</f>
        <v>-400</v>
      </c>
      <c r="K152" s="274">
        <f>J152/1000000</f>
        <v>-0.0004</v>
      </c>
      <c r="L152" s="331">
        <v>73586</v>
      </c>
      <c r="M152" s="332">
        <v>72863</v>
      </c>
      <c r="N152" s="274">
        <f>L152-M152</f>
        <v>723</v>
      </c>
      <c r="O152" s="274">
        <f>$F152*N152</f>
        <v>-72300</v>
      </c>
      <c r="P152" s="274">
        <f>O152/1000000</f>
        <v>-0.0723</v>
      </c>
      <c r="Q152" s="472"/>
    </row>
    <row r="153" spans="1:17" ht="18" customHeight="1">
      <c r="A153" s="314">
        <v>22</v>
      </c>
      <c r="B153" s="345" t="s">
        <v>55</v>
      </c>
      <c r="C153" s="325">
        <v>4902539</v>
      </c>
      <c r="D153" s="120" t="s">
        <v>12</v>
      </c>
      <c r="E153" s="96" t="s">
        <v>339</v>
      </c>
      <c r="F153" s="312">
        <v>-100</v>
      </c>
      <c r="G153" s="331">
        <v>754</v>
      </c>
      <c r="H153" s="332">
        <v>735</v>
      </c>
      <c r="I153" s="274">
        <f>G153-H153</f>
        <v>19</v>
      </c>
      <c r="J153" s="274">
        <f>$F153*I153</f>
        <v>-1900</v>
      </c>
      <c r="K153" s="274">
        <f>J153/1000000</f>
        <v>-0.0019</v>
      </c>
      <c r="L153" s="331">
        <v>15502</v>
      </c>
      <c r="M153" s="332">
        <v>14570</v>
      </c>
      <c r="N153" s="274">
        <f>L153-M153</f>
        <v>932</v>
      </c>
      <c r="O153" s="274">
        <f>$F153*N153</f>
        <v>-93200</v>
      </c>
      <c r="P153" s="274">
        <f>O153/1000000</f>
        <v>-0.0932</v>
      </c>
      <c r="Q153" s="472"/>
    </row>
    <row r="154" spans="1:17" ht="18" customHeight="1">
      <c r="A154" s="314"/>
      <c r="B154" s="346" t="s">
        <v>56</v>
      </c>
      <c r="C154" s="325"/>
      <c r="D154" s="120"/>
      <c r="E154" s="120"/>
      <c r="F154" s="312"/>
      <c r="G154" s="416"/>
      <c r="H154" s="419"/>
      <c r="I154" s="274"/>
      <c r="J154" s="274"/>
      <c r="K154" s="274"/>
      <c r="L154" s="259"/>
      <c r="M154" s="274"/>
      <c r="N154" s="274"/>
      <c r="O154" s="274"/>
      <c r="P154" s="274"/>
      <c r="Q154" s="472"/>
    </row>
    <row r="155" spans="1:17" ht="18" customHeight="1">
      <c r="A155" s="314">
        <v>23</v>
      </c>
      <c r="B155" s="345" t="s">
        <v>57</v>
      </c>
      <c r="C155" s="325">
        <v>4902591</v>
      </c>
      <c r="D155" s="120" t="s">
        <v>12</v>
      </c>
      <c r="E155" s="96" t="s">
        <v>339</v>
      </c>
      <c r="F155" s="312">
        <v>-1333</v>
      </c>
      <c r="G155" s="331">
        <v>103</v>
      </c>
      <c r="H155" s="332">
        <v>84</v>
      </c>
      <c r="I155" s="274">
        <f aca="true" t="shared" si="27" ref="I155:I162">G155-H155</f>
        <v>19</v>
      </c>
      <c r="J155" s="274">
        <f aca="true" t="shared" si="28" ref="J155:J162">$F155*I155</f>
        <v>-25327</v>
      </c>
      <c r="K155" s="274">
        <f aca="true" t="shared" si="29" ref="K155:K162">J155/1000000</f>
        <v>-0.025327</v>
      </c>
      <c r="L155" s="331">
        <v>95</v>
      </c>
      <c r="M155" s="332">
        <v>71</v>
      </c>
      <c r="N155" s="274">
        <f aca="true" t="shared" si="30" ref="N155:N162">L155-M155</f>
        <v>24</v>
      </c>
      <c r="O155" s="274">
        <f aca="true" t="shared" si="31" ref="O155:O162">$F155*N155</f>
        <v>-31992</v>
      </c>
      <c r="P155" s="274">
        <f aca="true" t="shared" si="32" ref="P155:P162">O155/1000000</f>
        <v>-0.031992</v>
      </c>
      <c r="Q155" s="472"/>
    </row>
    <row r="156" spans="1:17" ht="18" customHeight="1">
      <c r="A156" s="314">
        <v>24</v>
      </c>
      <c r="B156" s="345" t="s">
        <v>58</v>
      </c>
      <c r="C156" s="325">
        <v>4902565</v>
      </c>
      <c r="D156" s="120" t="s">
        <v>12</v>
      </c>
      <c r="E156" s="96" t="s">
        <v>339</v>
      </c>
      <c r="F156" s="312">
        <v>-100</v>
      </c>
      <c r="G156" s="331">
        <v>0</v>
      </c>
      <c r="H156" s="332">
        <v>0</v>
      </c>
      <c r="I156" s="274">
        <f>G156-H156</f>
        <v>0</v>
      </c>
      <c r="J156" s="274">
        <f>$F156*I156</f>
        <v>0</v>
      </c>
      <c r="K156" s="274">
        <f>J156/1000000</f>
        <v>0</v>
      </c>
      <c r="L156" s="331">
        <v>0</v>
      </c>
      <c r="M156" s="332">
        <v>0</v>
      </c>
      <c r="N156" s="274">
        <f>L156-M156</f>
        <v>0</v>
      </c>
      <c r="O156" s="274">
        <f>$F156*N156</f>
        <v>0</v>
      </c>
      <c r="P156" s="274">
        <f>O156/1000000</f>
        <v>0</v>
      </c>
      <c r="Q156" s="472"/>
    </row>
    <row r="157" spans="1:17" ht="18" customHeight="1">
      <c r="A157" s="314">
        <v>25</v>
      </c>
      <c r="B157" s="345" t="s">
        <v>59</v>
      </c>
      <c r="C157" s="325">
        <v>4902523</v>
      </c>
      <c r="D157" s="120" t="s">
        <v>12</v>
      </c>
      <c r="E157" s="96" t="s">
        <v>339</v>
      </c>
      <c r="F157" s="312">
        <v>-100</v>
      </c>
      <c r="G157" s="331">
        <v>999815</v>
      </c>
      <c r="H157" s="332">
        <v>999815</v>
      </c>
      <c r="I157" s="274">
        <f t="shared" si="27"/>
        <v>0</v>
      </c>
      <c r="J157" s="274">
        <f t="shared" si="28"/>
        <v>0</v>
      </c>
      <c r="K157" s="274">
        <f t="shared" si="29"/>
        <v>0</v>
      </c>
      <c r="L157" s="331">
        <v>999943</v>
      </c>
      <c r="M157" s="332">
        <v>999943</v>
      </c>
      <c r="N157" s="274">
        <f t="shared" si="30"/>
        <v>0</v>
      </c>
      <c r="O157" s="274">
        <f t="shared" si="31"/>
        <v>0</v>
      </c>
      <c r="P157" s="274">
        <f t="shared" si="32"/>
        <v>0</v>
      </c>
      <c r="Q157" s="472"/>
    </row>
    <row r="158" spans="1:17" ht="18" customHeight="1">
      <c r="A158" s="314">
        <v>26</v>
      </c>
      <c r="B158" s="345" t="s">
        <v>60</v>
      </c>
      <c r="C158" s="325">
        <v>4902547</v>
      </c>
      <c r="D158" s="120" t="s">
        <v>12</v>
      </c>
      <c r="E158" s="96" t="s">
        <v>339</v>
      </c>
      <c r="F158" s="312">
        <v>-100</v>
      </c>
      <c r="G158" s="331">
        <v>5885</v>
      </c>
      <c r="H158" s="332">
        <v>5885</v>
      </c>
      <c r="I158" s="274">
        <f t="shared" si="27"/>
        <v>0</v>
      </c>
      <c r="J158" s="274">
        <f t="shared" si="28"/>
        <v>0</v>
      </c>
      <c r="K158" s="274">
        <f t="shared" si="29"/>
        <v>0</v>
      </c>
      <c r="L158" s="331">
        <v>8891</v>
      </c>
      <c r="M158" s="332">
        <v>8891</v>
      </c>
      <c r="N158" s="274">
        <f t="shared" si="30"/>
        <v>0</v>
      </c>
      <c r="O158" s="274">
        <f t="shared" si="31"/>
        <v>0</v>
      </c>
      <c r="P158" s="274">
        <f t="shared" si="32"/>
        <v>0</v>
      </c>
      <c r="Q158" s="472"/>
    </row>
    <row r="159" spans="1:17" ht="18" customHeight="1">
      <c r="A159" s="314">
        <v>27</v>
      </c>
      <c r="B159" s="313" t="s">
        <v>61</v>
      </c>
      <c r="C159" s="312">
        <v>4902605</v>
      </c>
      <c r="D159" s="84" t="s">
        <v>12</v>
      </c>
      <c r="E159" s="96" t="s">
        <v>339</v>
      </c>
      <c r="F159" s="509">
        <v>-1333.33</v>
      </c>
      <c r="G159" s="331">
        <v>0</v>
      </c>
      <c r="H159" s="332">
        <v>0</v>
      </c>
      <c r="I159" s="274">
        <f t="shared" si="27"/>
        <v>0</v>
      </c>
      <c r="J159" s="274">
        <f t="shared" si="28"/>
        <v>0</v>
      </c>
      <c r="K159" s="274">
        <f t="shared" si="29"/>
        <v>0</v>
      </c>
      <c r="L159" s="331">
        <v>0</v>
      </c>
      <c r="M159" s="332">
        <v>0</v>
      </c>
      <c r="N159" s="274">
        <f t="shared" si="30"/>
        <v>0</v>
      </c>
      <c r="O159" s="274">
        <f t="shared" si="31"/>
        <v>0</v>
      </c>
      <c r="P159" s="274">
        <f t="shared" si="32"/>
        <v>0</v>
      </c>
      <c r="Q159" s="472"/>
    </row>
    <row r="160" spans="1:17" ht="18" customHeight="1">
      <c r="A160" s="314">
        <v>28</v>
      </c>
      <c r="B160" s="313" t="s">
        <v>62</v>
      </c>
      <c r="C160" s="312">
        <v>5295190</v>
      </c>
      <c r="D160" s="84" t="s">
        <v>12</v>
      </c>
      <c r="E160" s="96" t="s">
        <v>339</v>
      </c>
      <c r="F160" s="312">
        <v>-100</v>
      </c>
      <c r="G160" s="331">
        <v>999093</v>
      </c>
      <c r="H160" s="332">
        <v>999088</v>
      </c>
      <c r="I160" s="274">
        <f>G160-H160</f>
        <v>5</v>
      </c>
      <c r="J160" s="274">
        <f>$F160*I160</f>
        <v>-500</v>
      </c>
      <c r="K160" s="274">
        <f>J160/1000000</f>
        <v>-0.0005</v>
      </c>
      <c r="L160" s="331">
        <v>8131</v>
      </c>
      <c r="M160" s="332">
        <v>6039</v>
      </c>
      <c r="N160" s="274">
        <f>L160-M160</f>
        <v>2092</v>
      </c>
      <c r="O160" s="274">
        <f>$F160*N160</f>
        <v>-209200</v>
      </c>
      <c r="P160" s="274">
        <f>O160/1000000</f>
        <v>-0.2092</v>
      </c>
      <c r="Q160" s="472"/>
    </row>
    <row r="161" spans="1:17" ht="18" customHeight="1">
      <c r="A161" s="314">
        <v>29</v>
      </c>
      <c r="B161" s="313" t="s">
        <v>63</v>
      </c>
      <c r="C161" s="312">
        <v>4902529</v>
      </c>
      <c r="D161" s="84" t="s">
        <v>12</v>
      </c>
      <c r="E161" s="96" t="s">
        <v>339</v>
      </c>
      <c r="F161" s="312">
        <v>-44.44</v>
      </c>
      <c r="G161" s="331">
        <v>989743</v>
      </c>
      <c r="H161" s="332">
        <v>989743</v>
      </c>
      <c r="I161" s="274">
        <f t="shared" si="27"/>
        <v>0</v>
      </c>
      <c r="J161" s="274">
        <f t="shared" si="28"/>
        <v>0</v>
      </c>
      <c r="K161" s="274">
        <f t="shared" si="29"/>
        <v>0</v>
      </c>
      <c r="L161" s="331">
        <v>390</v>
      </c>
      <c r="M161" s="332">
        <v>390</v>
      </c>
      <c r="N161" s="274">
        <f t="shared" si="30"/>
        <v>0</v>
      </c>
      <c r="O161" s="274">
        <f t="shared" si="31"/>
        <v>0</v>
      </c>
      <c r="P161" s="274">
        <f t="shared" si="32"/>
        <v>0</v>
      </c>
      <c r="Q161" s="486"/>
    </row>
    <row r="162" spans="1:17" ht="18" customHeight="1">
      <c r="A162" s="314">
        <v>30</v>
      </c>
      <c r="B162" s="313" t="s">
        <v>145</v>
      </c>
      <c r="C162" s="312">
        <v>4865087</v>
      </c>
      <c r="D162" s="84" t="s">
        <v>12</v>
      </c>
      <c r="E162" s="96" t="s">
        <v>339</v>
      </c>
      <c r="F162" s="312">
        <v>-100</v>
      </c>
      <c r="G162" s="331">
        <v>0</v>
      </c>
      <c r="H162" s="332">
        <v>0</v>
      </c>
      <c r="I162" s="274">
        <f t="shared" si="27"/>
        <v>0</v>
      </c>
      <c r="J162" s="274">
        <f t="shared" si="28"/>
        <v>0</v>
      </c>
      <c r="K162" s="274">
        <f t="shared" si="29"/>
        <v>0</v>
      </c>
      <c r="L162" s="331">
        <v>0</v>
      </c>
      <c r="M162" s="332">
        <v>0</v>
      </c>
      <c r="N162" s="274">
        <f t="shared" si="30"/>
        <v>0</v>
      </c>
      <c r="O162" s="274">
        <f t="shared" si="31"/>
        <v>0</v>
      </c>
      <c r="P162" s="274">
        <f t="shared" si="32"/>
        <v>0</v>
      </c>
      <c r="Q162" s="472"/>
    </row>
    <row r="163" spans="1:17" ht="18" customHeight="1">
      <c r="A163" s="314"/>
      <c r="B163" s="347" t="s">
        <v>78</v>
      </c>
      <c r="C163" s="312"/>
      <c r="D163" s="84"/>
      <c r="E163" s="84"/>
      <c r="F163" s="312"/>
      <c r="G163" s="416"/>
      <c r="H163" s="419"/>
      <c r="I163" s="274"/>
      <c r="J163" s="274"/>
      <c r="K163" s="274"/>
      <c r="L163" s="259"/>
      <c r="M163" s="274"/>
      <c r="N163" s="274"/>
      <c r="O163" s="274"/>
      <c r="P163" s="274"/>
      <c r="Q163" s="472"/>
    </row>
    <row r="164" spans="1:17" ht="18" customHeight="1">
      <c r="A164" s="314">
        <v>31</v>
      </c>
      <c r="B164" s="313" t="s">
        <v>79</v>
      </c>
      <c r="C164" s="312">
        <v>4902577</v>
      </c>
      <c r="D164" s="84" t="s">
        <v>12</v>
      </c>
      <c r="E164" s="96" t="s">
        <v>339</v>
      </c>
      <c r="F164" s="312">
        <v>400</v>
      </c>
      <c r="G164" s="331">
        <v>995611</v>
      </c>
      <c r="H164" s="332">
        <v>995611</v>
      </c>
      <c r="I164" s="274">
        <f>G164-H164</f>
        <v>0</v>
      </c>
      <c r="J164" s="274">
        <f>$F164*I164</f>
        <v>0</v>
      </c>
      <c r="K164" s="274">
        <f>J164/1000000</f>
        <v>0</v>
      </c>
      <c r="L164" s="331">
        <v>62</v>
      </c>
      <c r="M164" s="332">
        <v>59</v>
      </c>
      <c r="N164" s="274">
        <f>L164-M164</f>
        <v>3</v>
      </c>
      <c r="O164" s="274">
        <f>$F164*N164</f>
        <v>1200</v>
      </c>
      <c r="P164" s="274">
        <f>O164/1000000</f>
        <v>0.0012</v>
      </c>
      <c r="Q164" s="472"/>
    </row>
    <row r="165" spans="1:17" ht="18" customHeight="1">
      <c r="A165" s="314">
        <v>32</v>
      </c>
      <c r="B165" s="313" t="s">
        <v>80</v>
      </c>
      <c r="C165" s="312">
        <v>4902525</v>
      </c>
      <c r="D165" s="84" t="s">
        <v>12</v>
      </c>
      <c r="E165" s="96" t="s">
        <v>339</v>
      </c>
      <c r="F165" s="312">
        <v>-400</v>
      </c>
      <c r="G165" s="331">
        <v>999888</v>
      </c>
      <c r="H165" s="332">
        <v>999890</v>
      </c>
      <c r="I165" s="274">
        <f>G165-H165</f>
        <v>-2</v>
      </c>
      <c r="J165" s="274">
        <f>$F165*I165</f>
        <v>800</v>
      </c>
      <c r="K165" s="274">
        <f>J165/1000000</f>
        <v>0.0008</v>
      </c>
      <c r="L165" s="331">
        <v>999998</v>
      </c>
      <c r="M165" s="332">
        <v>1000006</v>
      </c>
      <c r="N165" s="274">
        <f>L165-M165</f>
        <v>-8</v>
      </c>
      <c r="O165" s="274">
        <f>$F165*N165</f>
        <v>3200</v>
      </c>
      <c r="P165" s="274">
        <f>O165/1000000</f>
        <v>0.0032</v>
      </c>
      <c r="Q165" s="472"/>
    </row>
    <row r="166" spans="1:17" ht="15" customHeight="1" thickBot="1">
      <c r="A166" s="612"/>
      <c r="B166" s="502"/>
      <c r="C166" s="502"/>
      <c r="D166" s="502"/>
      <c r="E166" s="502"/>
      <c r="F166" s="502"/>
      <c r="G166" s="613"/>
      <c r="H166" s="614"/>
      <c r="I166" s="502"/>
      <c r="J166" s="502"/>
      <c r="K166" s="615"/>
      <c r="L166" s="612"/>
      <c r="M166" s="502"/>
      <c r="N166" s="502"/>
      <c r="O166" s="502"/>
      <c r="P166" s="615"/>
      <c r="Q166" s="569"/>
    </row>
    <row r="167" ht="13.5" thickTop="1"/>
    <row r="168" spans="1:16" ht="20.25">
      <c r="A168" s="306" t="s">
        <v>311</v>
      </c>
      <c r="K168" s="609">
        <f>SUM(K119:K166)</f>
        <v>-0.22256605999999995</v>
      </c>
      <c r="P168" s="609">
        <f>SUM(P119:P166)</f>
        <v>-1.5454793999999998</v>
      </c>
    </row>
    <row r="169" spans="1:16" ht="12.75">
      <c r="A169" s="59"/>
      <c r="K169" s="558"/>
      <c r="P169" s="558"/>
    </row>
    <row r="170" spans="1:16" ht="12.75">
      <c r="A170" s="59"/>
      <c r="K170" s="558"/>
      <c r="P170" s="558"/>
    </row>
    <row r="171" spans="1:17" ht="18">
      <c r="A171" s="59"/>
      <c r="K171" s="558"/>
      <c r="P171" s="558"/>
      <c r="Q171" s="604" t="str">
        <f>NDPL!$Q$1</f>
        <v>MAY-2017</v>
      </c>
    </row>
    <row r="172" spans="1:16" ht="12.75">
      <c r="A172" s="59"/>
      <c r="K172" s="558"/>
      <c r="P172" s="558"/>
    </row>
    <row r="173" spans="1:16" ht="12.75">
      <c r="A173" s="59"/>
      <c r="K173" s="558"/>
      <c r="P173" s="558"/>
    </row>
    <row r="174" spans="1:16" ht="12.75">
      <c r="A174" s="59"/>
      <c r="K174" s="558"/>
      <c r="P174" s="558"/>
    </row>
    <row r="175" spans="1:11" ht="13.5" thickBot="1">
      <c r="A175" s="2"/>
      <c r="B175" s="7"/>
      <c r="C175" s="7"/>
      <c r="D175" s="55"/>
      <c r="E175" s="55"/>
      <c r="F175" s="21"/>
      <c r="G175" s="21"/>
      <c r="H175" s="21"/>
      <c r="I175" s="21"/>
      <c r="J175" s="21"/>
      <c r="K175" s="56"/>
    </row>
    <row r="176" spans="1:17" ht="27.75">
      <c r="A176" s="402" t="s">
        <v>194</v>
      </c>
      <c r="B176" s="141"/>
      <c r="C176" s="137"/>
      <c r="D176" s="137"/>
      <c r="E176" s="137"/>
      <c r="F176" s="186"/>
      <c r="G176" s="186"/>
      <c r="H176" s="186"/>
      <c r="I176" s="186"/>
      <c r="J176" s="186"/>
      <c r="K176" s="187"/>
      <c r="L176" s="570"/>
      <c r="M176" s="570"/>
      <c r="N176" s="570"/>
      <c r="O176" s="570"/>
      <c r="P176" s="570"/>
      <c r="Q176" s="571"/>
    </row>
    <row r="177" spans="1:17" ht="24.75" customHeight="1">
      <c r="A177" s="401" t="s">
        <v>313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400">
        <f>K113</f>
        <v>-3.382875148000001</v>
      </c>
      <c r="L177" s="284"/>
      <c r="M177" s="284"/>
      <c r="N177" s="284"/>
      <c r="O177" s="284"/>
      <c r="P177" s="400">
        <f>P113</f>
        <v>12.482557758000002</v>
      </c>
      <c r="Q177" s="572"/>
    </row>
    <row r="178" spans="1:17" ht="24.75" customHeight="1">
      <c r="A178" s="401" t="s">
        <v>312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400">
        <f>K168</f>
        <v>-0.22256605999999995</v>
      </c>
      <c r="L178" s="284"/>
      <c r="M178" s="284"/>
      <c r="N178" s="284"/>
      <c r="O178" s="284"/>
      <c r="P178" s="400">
        <f>P168</f>
        <v>-1.5454793999999998</v>
      </c>
      <c r="Q178" s="572"/>
    </row>
    <row r="179" spans="1:17" ht="24.75" customHeight="1">
      <c r="A179" s="401" t="s">
        <v>314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400">
        <f>'ROHTAK ROAD'!K42</f>
        <v>0.15900000000000003</v>
      </c>
      <c r="L179" s="284"/>
      <c r="M179" s="284"/>
      <c r="N179" s="284"/>
      <c r="O179" s="284"/>
      <c r="P179" s="400">
        <f>'ROHTAK ROAD'!P42</f>
        <v>-0.62615</v>
      </c>
      <c r="Q179" s="572"/>
    </row>
    <row r="180" spans="1:17" ht="24.75" customHeight="1">
      <c r="A180" s="401" t="s">
        <v>315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400">
        <f>-MES!K39</f>
        <v>-0.024</v>
      </c>
      <c r="L180" s="284"/>
      <c r="M180" s="284"/>
      <c r="N180" s="284"/>
      <c r="O180" s="284"/>
      <c r="P180" s="400">
        <f>-MES!P39</f>
        <v>-0.333475</v>
      </c>
      <c r="Q180" s="572"/>
    </row>
    <row r="181" spans="1:17" ht="29.25" customHeight="1" thickBot="1">
      <c r="A181" s="403" t="s">
        <v>195</v>
      </c>
      <c r="B181" s="188"/>
      <c r="C181" s="189"/>
      <c r="D181" s="189"/>
      <c r="E181" s="189"/>
      <c r="F181" s="189"/>
      <c r="G181" s="189"/>
      <c r="H181" s="189"/>
      <c r="I181" s="189"/>
      <c r="J181" s="189"/>
      <c r="K181" s="404">
        <f>SUM(K177:K180)</f>
        <v>-3.4704412080000013</v>
      </c>
      <c r="L181" s="616"/>
      <c r="M181" s="616"/>
      <c r="N181" s="616"/>
      <c r="O181" s="616"/>
      <c r="P181" s="404">
        <f>SUM(P177:P180)</f>
        <v>9.977453358000002</v>
      </c>
      <c r="Q181" s="574"/>
    </row>
    <row r="186" ht="13.5" thickBot="1"/>
    <row r="187" spans="1:17" ht="12.75">
      <c r="A187" s="575"/>
      <c r="B187" s="576"/>
      <c r="C187" s="576"/>
      <c r="D187" s="576"/>
      <c r="E187" s="576"/>
      <c r="F187" s="576"/>
      <c r="G187" s="576"/>
      <c r="H187" s="570"/>
      <c r="I187" s="570"/>
      <c r="J187" s="570"/>
      <c r="K187" s="570"/>
      <c r="L187" s="570"/>
      <c r="M187" s="570"/>
      <c r="N187" s="570"/>
      <c r="O187" s="570"/>
      <c r="P187" s="570"/>
      <c r="Q187" s="571"/>
    </row>
    <row r="188" spans="1:17" ht="26.25">
      <c r="A188" s="617" t="s">
        <v>325</v>
      </c>
      <c r="B188" s="578"/>
      <c r="C188" s="578"/>
      <c r="D188" s="578"/>
      <c r="E188" s="578"/>
      <c r="F188" s="578"/>
      <c r="G188" s="578"/>
      <c r="H188" s="499"/>
      <c r="I188" s="499"/>
      <c r="J188" s="499"/>
      <c r="K188" s="499"/>
      <c r="L188" s="499"/>
      <c r="M188" s="499"/>
      <c r="N188" s="499"/>
      <c r="O188" s="499"/>
      <c r="P188" s="499"/>
      <c r="Q188" s="572"/>
    </row>
    <row r="189" spans="1:17" ht="12.75">
      <c r="A189" s="579"/>
      <c r="B189" s="578"/>
      <c r="C189" s="578"/>
      <c r="D189" s="578"/>
      <c r="E189" s="578"/>
      <c r="F189" s="578"/>
      <c r="G189" s="578"/>
      <c r="H189" s="499"/>
      <c r="I189" s="499"/>
      <c r="J189" s="499"/>
      <c r="K189" s="499"/>
      <c r="L189" s="499"/>
      <c r="M189" s="499"/>
      <c r="N189" s="499"/>
      <c r="O189" s="499"/>
      <c r="P189" s="499"/>
      <c r="Q189" s="572"/>
    </row>
    <row r="190" spans="1:17" ht="15.75">
      <c r="A190" s="580"/>
      <c r="B190" s="581"/>
      <c r="C190" s="581"/>
      <c r="D190" s="581"/>
      <c r="E190" s="581"/>
      <c r="F190" s="581"/>
      <c r="G190" s="581"/>
      <c r="H190" s="499"/>
      <c r="I190" s="499"/>
      <c r="J190" s="499"/>
      <c r="K190" s="582" t="s">
        <v>337</v>
      </c>
      <c r="L190" s="499"/>
      <c r="M190" s="499"/>
      <c r="N190" s="499"/>
      <c r="O190" s="499"/>
      <c r="P190" s="582" t="s">
        <v>338</v>
      </c>
      <c r="Q190" s="572"/>
    </row>
    <row r="191" spans="1:17" ht="12.75">
      <c r="A191" s="583"/>
      <c r="B191" s="96"/>
      <c r="C191" s="96"/>
      <c r="D191" s="96"/>
      <c r="E191" s="96"/>
      <c r="F191" s="96"/>
      <c r="G191" s="96"/>
      <c r="H191" s="499"/>
      <c r="I191" s="499"/>
      <c r="J191" s="499"/>
      <c r="K191" s="499"/>
      <c r="L191" s="499"/>
      <c r="M191" s="499"/>
      <c r="N191" s="499"/>
      <c r="O191" s="499"/>
      <c r="P191" s="499"/>
      <c r="Q191" s="572"/>
    </row>
    <row r="192" spans="1:17" ht="12.75">
      <c r="A192" s="583"/>
      <c r="B192" s="96"/>
      <c r="C192" s="96"/>
      <c r="D192" s="96"/>
      <c r="E192" s="96"/>
      <c r="F192" s="96"/>
      <c r="G192" s="96"/>
      <c r="H192" s="499"/>
      <c r="I192" s="499"/>
      <c r="J192" s="499"/>
      <c r="K192" s="499"/>
      <c r="L192" s="499"/>
      <c r="M192" s="499"/>
      <c r="N192" s="499"/>
      <c r="O192" s="499"/>
      <c r="P192" s="499"/>
      <c r="Q192" s="572"/>
    </row>
    <row r="193" spans="1:17" ht="23.25">
      <c r="A193" s="618" t="s">
        <v>328</v>
      </c>
      <c r="B193" s="585"/>
      <c r="C193" s="585"/>
      <c r="D193" s="586"/>
      <c r="E193" s="586"/>
      <c r="F193" s="587"/>
      <c r="G193" s="586"/>
      <c r="H193" s="499"/>
      <c r="I193" s="499"/>
      <c r="J193" s="499"/>
      <c r="K193" s="619">
        <f>K181</f>
        <v>-3.4704412080000013</v>
      </c>
      <c r="L193" s="620" t="s">
        <v>326</v>
      </c>
      <c r="M193" s="621"/>
      <c r="N193" s="621"/>
      <c r="O193" s="621"/>
      <c r="P193" s="619">
        <f>P181</f>
        <v>9.977453358000002</v>
      </c>
      <c r="Q193" s="622" t="s">
        <v>326</v>
      </c>
    </row>
    <row r="194" spans="1:17" ht="23.25">
      <c r="A194" s="590"/>
      <c r="B194" s="591"/>
      <c r="C194" s="591"/>
      <c r="D194" s="578"/>
      <c r="E194" s="578"/>
      <c r="F194" s="592"/>
      <c r="G194" s="578"/>
      <c r="H194" s="499"/>
      <c r="I194" s="499"/>
      <c r="J194" s="499"/>
      <c r="K194" s="621"/>
      <c r="L194" s="623"/>
      <c r="M194" s="621"/>
      <c r="N194" s="621"/>
      <c r="O194" s="621"/>
      <c r="P194" s="621"/>
      <c r="Q194" s="624"/>
    </row>
    <row r="195" spans="1:17" ht="23.25">
      <c r="A195" s="625" t="s">
        <v>327</v>
      </c>
      <c r="B195" s="45"/>
      <c r="C195" s="45"/>
      <c r="D195" s="578"/>
      <c r="E195" s="578"/>
      <c r="F195" s="595"/>
      <c r="G195" s="586"/>
      <c r="H195" s="499"/>
      <c r="I195" s="499"/>
      <c r="J195" s="499"/>
      <c r="K195" s="621">
        <f>'STEPPED UP GENCO'!K39</f>
        <v>0.32392380375</v>
      </c>
      <c r="L195" s="620" t="s">
        <v>326</v>
      </c>
      <c r="M195" s="621"/>
      <c r="N195" s="621"/>
      <c r="O195" s="621"/>
      <c r="P195" s="619">
        <f>'STEPPED UP GENCO'!P39</f>
        <v>-0.5312738793749999</v>
      </c>
      <c r="Q195" s="622" t="s">
        <v>326</v>
      </c>
    </row>
    <row r="196" spans="1:17" ht="15">
      <c r="A196" s="596"/>
      <c r="B196" s="499"/>
      <c r="C196" s="499"/>
      <c r="D196" s="499"/>
      <c r="E196" s="499"/>
      <c r="F196" s="499"/>
      <c r="G196" s="499"/>
      <c r="H196" s="499"/>
      <c r="I196" s="499"/>
      <c r="J196" s="499"/>
      <c r="K196" s="499"/>
      <c r="L196" s="269"/>
      <c r="M196" s="499"/>
      <c r="N196" s="499"/>
      <c r="O196" s="499"/>
      <c r="P196" s="499"/>
      <c r="Q196" s="626"/>
    </row>
    <row r="197" spans="1:17" ht="15">
      <c r="A197" s="596"/>
      <c r="B197" s="499"/>
      <c r="C197" s="499"/>
      <c r="D197" s="499"/>
      <c r="E197" s="499"/>
      <c r="F197" s="499"/>
      <c r="G197" s="499"/>
      <c r="H197" s="499"/>
      <c r="I197" s="499"/>
      <c r="J197" s="499"/>
      <c r="K197" s="499"/>
      <c r="L197" s="269"/>
      <c r="M197" s="499"/>
      <c r="N197" s="499"/>
      <c r="O197" s="499"/>
      <c r="P197" s="499"/>
      <c r="Q197" s="626"/>
    </row>
    <row r="198" spans="1:17" ht="15">
      <c r="A198" s="596"/>
      <c r="B198" s="499"/>
      <c r="C198" s="499"/>
      <c r="D198" s="499"/>
      <c r="E198" s="499"/>
      <c r="F198" s="499"/>
      <c r="G198" s="499"/>
      <c r="H198" s="499"/>
      <c r="I198" s="499"/>
      <c r="J198" s="499"/>
      <c r="K198" s="499"/>
      <c r="L198" s="269"/>
      <c r="M198" s="499"/>
      <c r="N198" s="499"/>
      <c r="O198" s="499"/>
      <c r="P198" s="499"/>
      <c r="Q198" s="626"/>
    </row>
    <row r="199" spans="1:17" ht="23.25">
      <c r="A199" s="596"/>
      <c r="B199" s="499"/>
      <c r="C199" s="499"/>
      <c r="D199" s="499"/>
      <c r="E199" s="499"/>
      <c r="F199" s="499"/>
      <c r="G199" s="499"/>
      <c r="H199" s="585"/>
      <c r="I199" s="585"/>
      <c r="J199" s="627" t="s">
        <v>329</v>
      </c>
      <c r="K199" s="628">
        <f>SUM(K193:K198)</f>
        <v>-3.1465174042500013</v>
      </c>
      <c r="L199" s="627" t="s">
        <v>326</v>
      </c>
      <c r="M199" s="621"/>
      <c r="N199" s="621"/>
      <c r="O199" s="621"/>
      <c r="P199" s="628">
        <f>SUM(P193:P198)</f>
        <v>9.446179478625002</v>
      </c>
      <c r="Q199" s="627" t="s">
        <v>326</v>
      </c>
    </row>
    <row r="200" spans="1:17" ht="13.5" thickBot="1">
      <c r="A200" s="597"/>
      <c r="B200" s="573"/>
      <c r="C200" s="573"/>
      <c r="D200" s="573"/>
      <c r="E200" s="573"/>
      <c r="F200" s="573"/>
      <c r="G200" s="573"/>
      <c r="H200" s="573"/>
      <c r="I200" s="573"/>
      <c r="J200" s="573"/>
      <c r="K200" s="573"/>
      <c r="L200" s="573"/>
      <c r="M200" s="573"/>
      <c r="N200" s="573"/>
      <c r="O200" s="573"/>
      <c r="P200" s="573"/>
      <c r="Q200" s="574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8" max="255" man="1"/>
    <brk id="114" max="18" man="1"/>
    <brk id="168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85" zoomScaleNormal="70" zoomScaleSheetLayoutView="85" zoomScalePageLayoutView="50" workbookViewId="0" topLeftCell="A43">
      <selection activeCell="P15" sqref="P15"/>
    </sheetView>
  </sheetViews>
  <sheetFormatPr defaultColWidth="9.140625" defaultRowHeight="12.75"/>
  <cols>
    <col min="1" max="1" width="5.140625" style="455" customWidth="1"/>
    <col min="2" max="2" width="20.8515625" style="455" customWidth="1"/>
    <col min="3" max="3" width="11.28125" style="455" customWidth="1"/>
    <col min="4" max="4" width="9.140625" style="455" customWidth="1"/>
    <col min="5" max="5" width="14.421875" style="455" customWidth="1"/>
    <col min="6" max="6" width="7.00390625" style="455" customWidth="1"/>
    <col min="7" max="7" width="11.421875" style="455" customWidth="1"/>
    <col min="8" max="8" width="13.00390625" style="455" customWidth="1"/>
    <col min="9" max="9" width="9.00390625" style="455" customWidth="1"/>
    <col min="10" max="10" width="12.28125" style="455" customWidth="1"/>
    <col min="11" max="12" width="12.8515625" style="455" customWidth="1"/>
    <col min="13" max="13" width="13.28125" style="455" customWidth="1"/>
    <col min="14" max="14" width="11.421875" style="455" customWidth="1"/>
    <col min="15" max="15" width="13.140625" style="455" customWidth="1"/>
    <col min="16" max="16" width="14.7109375" style="455" customWidth="1"/>
    <col min="17" max="17" width="15.00390625" style="455" customWidth="1"/>
    <col min="18" max="18" width="0.13671875" style="455" customWidth="1"/>
    <col min="19" max="19" width="1.57421875" style="455" hidden="1" customWidth="1"/>
    <col min="20" max="20" width="9.140625" style="455" hidden="1" customWidth="1"/>
    <col min="21" max="21" width="4.28125" style="455" hidden="1" customWidth="1"/>
    <col min="22" max="22" width="4.00390625" style="455" hidden="1" customWidth="1"/>
    <col min="23" max="23" width="3.8515625" style="455" hidden="1" customWidth="1"/>
    <col min="24" max="16384" width="9.140625" style="455" customWidth="1"/>
  </cols>
  <sheetData>
    <row r="1" spans="1:17" ht="26.25">
      <c r="A1" s="1" t="s">
        <v>238</v>
      </c>
      <c r="Q1" s="520" t="str">
        <f>NDPL!Q1</f>
        <v>MAY-2017</v>
      </c>
    </row>
    <row r="2" ht="18.75" customHeight="1">
      <c r="A2" s="81" t="s">
        <v>239</v>
      </c>
    </row>
    <row r="3" ht="23.25">
      <c r="A3" s="180" t="s">
        <v>213</v>
      </c>
    </row>
    <row r="4" spans="1:16" ht="24" thickBot="1">
      <c r="A4" s="389" t="s">
        <v>214</v>
      </c>
      <c r="G4" s="499"/>
      <c r="H4" s="499"/>
      <c r="I4" s="48" t="s">
        <v>390</v>
      </c>
      <c r="J4" s="499"/>
      <c r="K4" s="499"/>
      <c r="L4" s="499"/>
      <c r="M4" s="499"/>
      <c r="N4" s="48" t="s">
        <v>391</v>
      </c>
      <c r="O4" s="499"/>
      <c r="P4" s="499"/>
    </row>
    <row r="5" spans="1:17" ht="62.25" customHeight="1" thickBot="1" thickTop="1">
      <c r="A5" s="528" t="s">
        <v>8</v>
      </c>
      <c r="B5" s="529" t="s">
        <v>9</v>
      </c>
      <c r="C5" s="530" t="s">
        <v>1</v>
      </c>
      <c r="D5" s="530" t="s">
        <v>2</v>
      </c>
      <c r="E5" s="530" t="s">
        <v>3</v>
      </c>
      <c r="F5" s="530" t="s">
        <v>10</v>
      </c>
      <c r="G5" s="528" t="str">
        <f>NDPL!G5</f>
        <v>FINAL READING 01/06/2017</v>
      </c>
      <c r="H5" s="530" t="str">
        <f>NDPL!H5</f>
        <v>INTIAL READING 01/05/2017</v>
      </c>
      <c r="I5" s="530" t="s">
        <v>4</v>
      </c>
      <c r="J5" s="530" t="s">
        <v>5</v>
      </c>
      <c r="K5" s="530" t="s">
        <v>6</v>
      </c>
      <c r="L5" s="528" t="str">
        <f>NDPL!G5</f>
        <v>FINAL READING 01/06/2017</v>
      </c>
      <c r="M5" s="530" t="str">
        <f>NDPL!H5</f>
        <v>INTIAL READING 01/05/2017</v>
      </c>
      <c r="N5" s="530" t="s">
        <v>4</v>
      </c>
      <c r="O5" s="530" t="s">
        <v>5</v>
      </c>
      <c r="P5" s="530" t="s">
        <v>6</v>
      </c>
      <c r="Q5" s="531" t="s">
        <v>307</v>
      </c>
    </row>
    <row r="6" ht="14.25" thickBot="1" thickTop="1"/>
    <row r="7" spans="1:17" ht="18" customHeight="1" thickTop="1">
      <c r="A7" s="153"/>
      <c r="B7" s="154" t="s">
        <v>197</v>
      </c>
      <c r="C7" s="155"/>
      <c r="D7" s="155"/>
      <c r="E7" s="155"/>
      <c r="F7" s="155"/>
      <c r="G7" s="62"/>
      <c r="H7" s="629"/>
      <c r="I7" s="630"/>
      <c r="J7" s="630"/>
      <c r="K7" s="630"/>
      <c r="L7" s="631"/>
      <c r="M7" s="629"/>
      <c r="N7" s="629"/>
      <c r="O7" s="629"/>
      <c r="P7" s="629"/>
      <c r="Q7" s="557"/>
    </row>
    <row r="8" spans="1:17" ht="18" customHeight="1">
      <c r="A8" s="156"/>
      <c r="B8" s="157" t="s">
        <v>110</v>
      </c>
      <c r="C8" s="158"/>
      <c r="D8" s="159"/>
      <c r="E8" s="160"/>
      <c r="F8" s="161"/>
      <c r="G8" s="66"/>
      <c r="H8" s="632"/>
      <c r="I8" s="422"/>
      <c r="J8" s="422"/>
      <c r="K8" s="422"/>
      <c r="L8" s="633"/>
      <c r="M8" s="632"/>
      <c r="N8" s="391"/>
      <c r="O8" s="391"/>
      <c r="P8" s="391"/>
      <c r="Q8" s="459"/>
    </row>
    <row r="9" spans="1:17" ht="18">
      <c r="A9" s="156">
        <v>1</v>
      </c>
      <c r="B9" s="157" t="s">
        <v>111</v>
      </c>
      <c r="C9" s="158">
        <v>4865136</v>
      </c>
      <c r="D9" s="162" t="s">
        <v>12</v>
      </c>
      <c r="E9" s="250" t="s">
        <v>339</v>
      </c>
      <c r="F9" s="163">
        <v>200</v>
      </c>
      <c r="G9" s="447">
        <v>54509</v>
      </c>
      <c r="H9" s="448">
        <v>54525</v>
      </c>
      <c r="I9" s="422">
        <f aca="true" t="shared" si="0" ref="I9:I16">G9-H9</f>
        <v>-16</v>
      </c>
      <c r="J9" s="422">
        <f aca="true" t="shared" si="1" ref="J9:J19">$F9*I9</f>
        <v>-3200</v>
      </c>
      <c r="K9" s="422">
        <f aca="true" t="shared" si="2" ref="K9:K19">J9/1000000</f>
        <v>-0.0032</v>
      </c>
      <c r="L9" s="447">
        <v>85387</v>
      </c>
      <c r="M9" s="448">
        <v>85457</v>
      </c>
      <c r="N9" s="422">
        <f aca="true" t="shared" si="3" ref="N9:N16">L9-M9</f>
        <v>-70</v>
      </c>
      <c r="O9" s="422">
        <f aca="true" t="shared" si="4" ref="O9:O19">$F9*N9</f>
        <v>-14000</v>
      </c>
      <c r="P9" s="422">
        <f aca="true" t="shared" si="5" ref="P9:P19">O9/1000000</f>
        <v>-0.014</v>
      </c>
      <c r="Q9" s="492"/>
    </row>
    <row r="10" spans="1:17" ht="18" customHeight="1">
      <c r="A10" s="156">
        <v>2</v>
      </c>
      <c r="B10" s="157" t="s">
        <v>112</v>
      </c>
      <c r="C10" s="158">
        <v>4865137</v>
      </c>
      <c r="D10" s="162" t="s">
        <v>12</v>
      </c>
      <c r="E10" s="250" t="s">
        <v>339</v>
      </c>
      <c r="F10" s="163">
        <v>100</v>
      </c>
      <c r="G10" s="331">
        <v>74435</v>
      </c>
      <c r="H10" s="332">
        <v>74206</v>
      </c>
      <c r="I10" s="422">
        <f t="shared" si="0"/>
        <v>229</v>
      </c>
      <c r="J10" s="422">
        <f t="shared" si="1"/>
        <v>22900</v>
      </c>
      <c r="K10" s="422">
        <f t="shared" si="2"/>
        <v>0.0229</v>
      </c>
      <c r="L10" s="447">
        <v>143020</v>
      </c>
      <c r="M10" s="332">
        <v>140372</v>
      </c>
      <c r="N10" s="419">
        <f t="shared" si="3"/>
        <v>2648</v>
      </c>
      <c r="O10" s="419">
        <f t="shared" si="4"/>
        <v>264800</v>
      </c>
      <c r="P10" s="419">
        <f t="shared" si="5"/>
        <v>0.2648</v>
      </c>
      <c r="Q10" s="459"/>
    </row>
    <row r="11" spans="1:17" ht="18">
      <c r="A11" s="156">
        <v>3</v>
      </c>
      <c r="B11" s="157" t="s">
        <v>113</v>
      </c>
      <c r="C11" s="158">
        <v>4865138</v>
      </c>
      <c r="D11" s="162" t="s">
        <v>12</v>
      </c>
      <c r="E11" s="250" t="s">
        <v>339</v>
      </c>
      <c r="F11" s="163">
        <v>200</v>
      </c>
      <c r="G11" s="447">
        <v>973246</v>
      </c>
      <c r="H11" s="448">
        <v>973283</v>
      </c>
      <c r="I11" s="422">
        <f t="shared" si="0"/>
        <v>-37</v>
      </c>
      <c r="J11" s="422">
        <f t="shared" si="1"/>
        <v>-7400</v>
      </c>
      <c r="K11" s="422">
        <f t="shared" si="2"/>
        <v>-0.0074</v>
      </c>
      <c r="L11" s="447">
        <v>995936</v>
      </c>
      <c r="M11" s="448">
        <v>996650</v>
      </c>
      <c r="N11" s="422">
        <f t="shared" si="3"/>
        <v>-714</v>
      </c>
      <c r="O11" s="422">
        <f t="shared" si="4"/>
        <v>-142800</v>
      </c>
      <c r="P11" s="422">
        <f t="shared" si="5"/>
        <v>-0.1428</v>
      </c>
      <c r="Q11" s="495"/>
    </row>
    <row r="12" spans="1:17" ht="18">
      <c r="A12" s="156">
        <v>4</v>
      </c>
      <c r="B12" s="157" t="s">
        <v>114</v>
      </c>
      <c r="C12" s="158">
        <v>5295200</v>
      </c>
      <c r="D12" s="162" t="s">
        <v>12</v>
      </c>
      <c r="E12" s="250" t="s">
        <v>339</v>
      </c>
      <c r="F12" s="163">
        <v>200</v>
      </c>
      <c r="G12" s="447">
        <v>35423</v>
      </c>
      <c r="H12" s="332">
        <v>35068</v>
      </c>
      <c r="I12" s="422">
        <f t="shared" si="0"/>
        <v>355</v>
      </c>
      <c r="J12" s="422">
        <f t="shared" si="1"/>
        <v>71000</v>
      </c>
      <c r="K12" s="422">
        <f t="shared" si="2"/>
        <v>0.071</v>
      </c>
      <c r="L12" s="447">
        <v>6878</v>
      </c>
      <c r="M12" s="332">
        <v>6209</v>
      </c>
      <c r="N12" s="419">
        <f t="shared" si="3"/>
        <v>669</v>
      </c>
      <c r="O12" s="419">
        <f t="shared" si="4"/>
        <v>133800</v>
      </c>
      <c r="P12" s="419">
        <f t="shared" si="5"/>
        <v>0.1338</v>
      </c>
      <c r="Q12" s="717"/>
    </row>
    <row r="13" spans="1:17" ht="18">
      <c r="A13" s="156"/>
      <c r="B13" s="157"/>
      <c r="C13" s="158"/>
      <c r="D13" s="162"/>
      <c r="E13" s="250"/>
      <c r="F13" s="163">
        <v>200</v>
      </c>
      <c r="G13" s="447"/>
      <c r="H13" s="332"/>
      <c r="I13" s="422"/>
      <c r="J13" s="422"/>
      <c r="K13" s="422"/>
      <c r="L13" s="447">
        <v>5529</v>
      </c>
      <c r="M13" s="332">
        <v>3232</v>
      </c>
      <c r="N13" s="419">
        <f>L13-M13</f>
        <v>2297</v>
      </c>
      <c r="O13" s="419">
        <f>$F13*N13</f>
        <v>459400</v>
      </c>
      <c r="P13" s="419">
        <f>O13/1000000</f>
        <v>0.4594</v>
      </c>
      <c r="Q13" s="717"/>
    </row>
    <row r="14" spans="1:17" ht="18" customHeight="1">
      <c r="A14" s="156">
        <v>5</v>
      </c>
      <c r="B14" s="157" t="s">
        <v>115</v>
      </c>
      <c r="C14" s="158">
        <v>4865050</v>
      </c>
      <c r="D14" s="162" t="s">
        <v>12</v>
      </c>
      <c r="E14" s="250" t="s">
        <v>339</v>
      </c>
      <c r="F14" s="163">
        <v>800</v>
      </c>
      <c r="G14" s="447">
        <v>16805</v>
      </c>
      <c r="H14" s="332">
        <v>16795</v>
      </c>
      <c r="I14" s="422">
        <f>G14-H14</f>
        <v>10</v>
      </c>
      <c r="J14" s="422">
        <f t="shared" si="1"/>
        <v>8000</v>
      </c>
      <c r="K14" s="422">
        <f t="shared" si="2"/>
        <v>0.008</v>
      </c>
      <c r="L14" s="447">
        <v>11378</v>
      </c>
      <c r="M14" s="332">
        <v>10739</v>
      </c>
      <c r="N14" s="419">
        <f>L14-M14</f>
        <v>639</v>
      </c>
      <c r="O14" s="419">
        <f t="shared" si="4"/>
        <v>511200</v>
      </c>
      <c r="P14" s="419">
        <f t="shared" si="5"/>
        <v>0.5112</v>
      </c>
      <c r="Q14" s="728"/>
    </row>
    <row r="15" spans="1:17" ht="18" customHeight="1">
      <c r="A15" s="156">
        <v>6</v>
      </c>
      <c r="B15" s="157" t="s">
        <v>366</v>
      </c>
      <c r="C15" s="158">
        <v>4864949</v>
      </c>
      <c r="D15" s="162" t="s">
        <v>12</v>
      </c>
      <c r="E15" s="250" t="s">
        <v>339</v>
      </c>
      <c r="F15" s="163">
        <v>2000</v>
      </c>
      <c r="G15" s="447">
        <v>15047</v>
      </c>
      <c r="H15" s="332">
        <v>15047</v>
      </c>
      <c r="I15" s="422">
        <f t="shared" si="0"/>
        <v>0</v>
      </c>
      <c r="J15" s="422">
        <f t="shared" si="1"/>
        <v>0</v>
      </c>
      <c r="K15" s="422">
        <f t="shared" si="2"/>
        <v>0</v>
      </c>
      <c r="L15" s="447">
        <v>3938</v>
      </c>
      <c r="M15" s="332">
        <v>3840</v>
      </c>
      <c r="N15" s="419">
        <f t="shared" si="3"/>
        <v>98</v>
      </c>
      <c r="O15" s="419">
        <f t="shared" si="4"/>
        <v>196000</v>
      </c>
      <c r="P15" s="419">
        <f t="shared" si="5"/>
        <v>0.196</v>
      </c>
      <c r="Q15" s="492"/>
    </row>
    <row r="16" spans="1:17" ht="18" customHeight="1">
      <c r="A16" s="156">
        <v>7</v>
      </c>
      <c r="B16" s="352" t="s">
        <v>388</v>
      </c>
      <c r="C16" s="355">
        <v>5128434</v>
      </c>
      <c r="D16" s="162" t="s">
        <v>12</v>
      </c>
      <c r="E16" s="250" t="s">
        <v>339</v>
      </c>
      <c r="F16" s="361">
        <v>800</v>
      </c>
      <c r="G16" s="447">
        <v>974722</v>
      </c>
      <c r="H16" s="332">
        <v>974733</v>
      </c>
      <c r="I16" s="422">
        <f t="shared" si="0"/>
        <v>-11</v>
      </c>
      <c r="J16" s="422">
        <f t="shared" si="1"/>
        <v>-8800</v>
      </c>
      <c r="K16" s="422">
        <f t="shared" si="2"/>
        <v>-0.0088</v>
      </c>
      <c r="L16" s="447">
        <v>987741</v>
      </c>
      <c r="M16" s="332">
        <v>988027</v>
      </c>
      <c r="N16" s="419">
        <f t="shared" si="3"/>
        <v>-286</v>
      </c>
      <c r="O16" s="419">
        <f t="shared" si="4"/>
        <v>-228800</v>
      </c>
      <c r="P16" s="419">
        <f t="shared" si="5"/>
        <v>-0.2288</v>
      </c>
      <c r="Q16" s="459"/>
    </row>
    <row r="17" spans="1:17" ht="18" customHeight="1">
      <c r="A17" s="156">
        <v>8</v>
      </c>
      <c r="B17" s="352" t="s">
        <v>387</v>
      </c>
      <c r="C17" s="355">
        <v>4864998</v>
      </c>
      <c r="D17" s="162" t="s">
        <v>12</v>
      </c>
      <c r="E17" s="250" t="s">
        <v>339</v>
      </c>
      <c r="F17" s="361">
        <v>800</v>
      </c>
      <c r="G17" s="447">
        <v>985153</v>
      </c>
      <c r="H17" s="332">
        <v>985205</v>
      </c>
      <c r="I17" s="422">
        <f>G17-H17</f>
        <v>-52</v>
      </c>
      <c r="J17" s="422">
        <f t="shared" si="1"/>
        <v>-41600</v>
      </c>
      <c r="K17" s="422">
        <f t="shared" si="2"/>
        <v>-0.0416</v>
      </c>
      <c r="L17" s="447">
        <v>991892</v>
      </c>
      <c r="M17" s="332">
        <v>992983</v>
      </c>
      <c r="N17" s="419">
        <f>L17-M17</f>
        <v>-1091</v>
      </c>
      <c r="O17" s="419">
        <f t="shared" si="4"/>
        <v>-872800</v>
      </c>
      <c r="P17" s="419">
        <f t="shared" si="5"/>
        <v>-0.8728</v>
      </c>
      <c r="Q17" s="459"/>
    </row>
    <row r="18" spans="1:17" ht="18" customHeight="1">
      <c r="A18" s="156">
        <v>9</v>
      </c>
      <c r="B18" s="352" t="s">
        <v>381</v>
      </c>
      <c r="C18" s="355">
        <v>4864993</v>
      </c>
      <c r="D18" s="162" t="s">
        <v>12</v>
      </c>
      <c r="E18" s="250" t="s">
        <v>339</v>
      </c>
      <c r="F18" s="361">
        <v>800</v>
      </c>
      <c r="G18" s="447">
        <v>991363</v>
      </c>
      <c r="H18" s="332">
        <v>991387</v>
      </c>
      <c r="I18" s="422">
        <f>G18-H18</f>
        <v>-24</v>
      </c>
      <c r="J18" s="422">
        <f t="shared" si="1"/>
        <v>-19200</v>
      </c>
      <c r="K18" s="422">
        <f t="shared" si="2"/>
        <v>-0.0192</v>
      </c>
      <c r="L18" s="447">
        <v>996588</v>
      </c>
      <c r="M18" s="332">
        <v>997203</v>
      </c>
      <c r="N18" s="419">
        <f>L18-M18</f>
        <v>-615</v>
      </c>
      <c r="O18" s="419">
        <f t="shared" si="4"/>
        <v>-492000</v>
      </c>
      <c r="P18" s="419">
        <f t="shared" si="5"/>
        <v>-0.492</v>
      </c>
      <c r="Q18" s="494"/>
    </row>
    <row r="19" spans="1:17" ht="15.75" customHeight="1">
      <c r="A19" s="156">
        <v>10</v>
      </c>
      <c r="B19" s="352" t="s">
        <v>425</v>
      </c>
      <c r="C19" s="355">
        <v>5128447</v>
      </c>
      <c r="D19" s="162" t="s">
        <v>12</v>
      </c>
      <c r="E19" s="250" t="s">
        <v>339</v>
      </c>
      <c r="F19" s="361">
        <v>800</v>
      </c>
      <c r="G19" s="447">
        <v>980127</v>
      </c>
      <c r="H19" s="332">
        <v>980145</v>
      </c>
      <c r="I19" s="268">
        <f>G19-H19</f>
        <v>-18</v>
      </c>
      <c r="J19" s="268">
        <f t="shared" si="1"/>
        <v>-14400</v>
      </c>
      <c r="K19" s="268">
        <f t="shared" si="2"/>
        <v>-0.0144</v>
      </c>
      <c r="L19" s="447">
        <v>993606</v>
      </c>
      <c r="M19" s="332">
        <v>993995</v>
      </c>
      <c r="N19" s="332">
        <f>L19-M19</f>
        <v>-389</v>
      </c>
      <c r="O19" s="332">
        <f t="shared" si="4"/>
        <v>-311200</v>
      </c>
      <c r="P19" s="332">
        <f t="shared" si="5"/>
        <v>-0.3112</v>
      </c>
      <c r="Q19" s="494"/>
    </row>
    <row r="20" spans="1:17" ht="18" customHeight="1">
      <c r="A20" s="156"/>
      <c r="B20" s="164" t="s">
        <v>372</v>
      </c>
      <c r="C20" s="158"/>
      <c r="D20" s="162"/>
      <c r="E20" s="250"/>
      <c r="F20" s="163"/>
      <c r="G20" s="107"/>
      <c r="H20" s="391"/>
      <c r="I20" s="422"/>
      <c r="J20" s="422"/>
      <c r="K20" s="422"/>
      <c r="L20" s="392"/>
      <c r="M20" s="391"/>
      <c r="N20" s="419"/>
      <c r="O20" s="419"/>
      <c r="P20" s="419"/>
      <c r="Q20" s="459"/>
    </row>
    <row r="21" spans="1:17" ht="18" customHeight="1">
      <c r="A21" s="156">
        <v>11</v>
      </c>
      <c r="B21" s="157" t="s">
        <v>198</v>
      </c>
      <c r="C21" s="158">
        <v>4865161</v>
      </c>
      <c r="D21" s="159" t="s">
        <v>12</v>
      </c>
      <c r="E21" s="250" t="s">
        <v>339</v>
      </c>
      <c r="F21" s="163">
        <v>50</v>
      </c>
      <c r="G21" s="447">
        <v>999920</v>
      </c>
      <c r="H21" s="332">
        <v>999968</v>
      </c>
      <c r="I21" s="422">
        <f aca="true" t="shared" si="6" ref="I21:I28">G21-H21</f>
        <v>-48</v>
      </c>
      <c r="J21" s="422">
        <f>$F21*I21</f>
        <v>-2400</v>
      </c>
      <c r="K21" s="422">
        <f>J21/1000000</f>
        <v>-0.0024</v>
      </c>
      <c r="L21" s="447">
        <v>3732</v>
      </c>
      <c r="M21" s="332">
        <v>2456</v>
      </c>
      <c r="N21" s="419">
        <f aca="true" t="shared" si="7" ref="N21:N28">L21-M21</f>
        <v>1276</v>
      </c>
      <c r="O21" s="419">
        <f>$F21*N21</f>
        <v>63800</v>
      </c>
      <c r="P21" s="419">
        <f>O21/1000000</f>
        <v>0.0638</v>
      </c>
      <c r="Q21" s="459"/>
    </row>
    <row r="22" spans="1:17" ht="13.5" customHeight="1">
      <c r="A22" s="156">
        <v>12</v>
      </c>
      <c r="B22" s="157" t="s">
        <v>199</v>
      </c>
      <c r="C22" s="158">
        <v>4865131</v>
      </c>
      <c r="D22" s="162" t="s">
        <v>12</v>
      </c>
      <c r="E22" s="250" t="s">
        <v>339</v>
      </c>
      <c r="F22" s="163">
        <v>75</v>
      </c>
      <c r="G22" s="447">
        <v>993031</v>
      </c>
      <c r="H22" s="332">
        <v>993066</v>
      </c>
      <c r="I22" s="473">
        <f t="shared" si="6"/>
        <v>-35</v>
      </c>
      <c r="J22" s="473">
        <f aca="true" t="shared" si="8" ref="J22:J28">$F22*I22</f>
        <v>-2625</v>
      </c>
      <c r="K22" s="473">
        <f aca="true" t="shared" si="9" ref="K22:K28">J22/1000000</f>
        <v>-0.002625</v>
      </c>
      <c r="L22" s="447">
        <v>7415</v>
      </c>
      <c r="M22" s="332">
        <v>5979</v>
      </c>
      <c r="N22" s="268">
        <f t="shared" si="7"/>
        <v>1436</v>
      </c>
      <c r="O22" s="268">
        <f aca="true" t="shared" si="10" ref="O22:O28">$F22*N22</f>
        <v>107700</v>
      </c>
      <c r="P22" s="268">
        <f aca="true" t="shared" si="11" ref="P22:P28">O22/1000000</f>
        <v>0.1077</v>
      </c>
      <c r="Q22" s="459"/>
    </row>
    <row r="23" spans="1:17" ht="18" customHeight="1">
      <c r="A23" s="156">
        <v>13</v>
      </c>
      <c r="B23" s="160" t="s">
        <v>200</v>
      </c>
      <c r="C23" s="158">
        <v>4902512</v>
      </c>
      <c r="D23" s="162" t="s">
        <v>12</v>
      </c>
      <c r="E23" s="250" t="s">
        <v>339</v>
      </c>
      <c r="F23" s="163">
        <v>500</v>
      </c>
      <c r="G23" s="447">
        <v>19</v>
      </c>
      <c r="H23" s="332">
        <v>10</v>
      </c>
      <c r="I23" s="422">
        <f t="shared" si="6"/>
        <v>9</v>
      </c>
      <c r="J23" s="422">
        <f t="shared" si="8"/>
        <v>4500</v>
      </c>
      <c r="K23" s="422">
        <f t="shared" si="9"/>
        <v>0.0045</v>
      </c>
      <c r="L23" s="447">
        <v>764</v>
      </c>
      <c r="M23" s="332">
        <v>458</v>
      </c>
      <c r="N23" s="419">
        <f t="shared" si="7"/>
        <v>306</v>
      </c>
      <c r="O23" s="419">
        <f t="shared" si="10"/>
        <v>153000</v>
      </c>
      <c r="P23" s="419">
        <f t="shared" si="11"/>
        <v>0.153</v>
      </c>
      <c r="Q23" s="459"/>
    </row>
    <row r="24" spans="1:17" ht="18" customHeight="1">
      <c r="A24" s="156">
        <v>14</v>
      </c>
      <c r="B24" s="157" t="s">
        <v>201</v>
      </c>
      <c r="C24" s="158">
        <v>4865178</v>
      </c>
      <c r="D24" s="162" t="s">
        <v>12</v>
      </c>
      <c r="E24" s="250" t="s">
        <v>339</v>
      </c>
      <c r="F24" s="163">
        <v>375</v>
      </c>
      <c r="G24" s="447">
        <v>998966</v>
      </c>
      <c r="H24" s="332">
        <v>998971</v>
      </c>
      <c r="I24" s="422">
        <f t="shared" si="6"/>
        <v>-5</v>
      </c>
      <c r="J24" s="422">
        <f t="shared" si="8"/>
        <v>-1875</v>
      </c>
      <c r="K24" s="422">
        <f t="shared" si="9"/>
        <v>-0.001875</v>
      </c>
      <c r="L24" s="447">
        <v>3103</v>
      </c>
      <c r="M24" s="332">
        <v>3308</v>
      </c>
      <c r="N24" s="419">
        <f t="shared" si="7"/>
        <v>-205</v>
      </c>
      <c r="O24" s="419">
        <f t="shared" si="10"/>
        <v>-76875</v>
      </c>
      <c r="P24" s="419">
        <f t="shared" si="11"/>
        <v>-0.076875</v>
      </c>
      <c r="Q24" s="459"/>
    </row>
    <row r="25" spans="1:17" ht="18" customHeight="1">
      <c r="A25" s="156">
        <v>15</v>
      </c>
      <c r="B25" s="157" t="s">
        <v>202</v>
      </c>
      <c r="C25" s="158">
        <v>4865128</v>
      </c>
      <c r="D25" s="162" t="s">
        <v>12</v>
      </c>
      <c r="E25" s="250" t="s">
        <v>339</v>
      </c>
      <c r="F25" s="163">
        <v>100</v>
      </c>
      <c r="G25" s="447">
        <v>989303</v>
      </c>
      <c r="H25" s="332">
        <v>989328</v>
      </c>
      <c r="I25" s="422">
        <f t="shared" si="6"/>
        <v>-25</v>
      </c>
      <c r="J25" s="422">
        <f t="shared" si="8"/>
        <v>-2500</v>
      </c>
      <c r="K25" s="422">
        <f t="shared" si="9"/>
        <v>-0.0025</v>
      </c>
      <c r="L25" s="447">
        <v>319850</v>
      </c>
      <c r="M25" s="332">
        <v>317576</v>
      </c>
      <c r="N25" s="419">
        <f t="shared" si="7"/>
        <v>2274</v>
      </c>
      <c r="O25" s="419">
        <f t="shared" si="10"/>
        <v>227400</v>
      </c>
      <c r="P25" s="419">
        <f t="shared" si="11"/>
        <v>0.2274</v>
      </c>
      <c r="Q25" s="459"/>
    </row>
    <row r="26" spans="1:17" ht="18" customHeight="1">
      <c r="A26" s="156">
        <v>16</v>
      </c>
      <c r="B26" s="157" t="s">
        <v>203</v>
      </c>
      <c r="C26" s="158">
        <v>4865159</v>
      </c>
      <c r="D26" s="159" t="s">
        <v>12</v>
      </c>
      <c r="E26" s="250" t="s">
        <v>339</v>
      </c>
      <c r="F26" s="163">
        <v>75</v>
      </c>
      <c r="G26" s="447">
        <v>999932</v>
      </c>
      <c r="H26" s="332">
        <v>999955</v>
      </c>
      <c r="I26" s="422">
        <f t="shared" si="6"/>
        <v>-23</v>
      </c>
      <c r="J26" s="422">
        <f t="shared" si="8"/>
        <v>-1725</v>
      </c>
      <c r="K26" s="422">
        <f t="shared" si="9"/>
        <v>-0.001725</v>
      </c>
      <c r="L26" s="447">
        <v>805</v>
      </c>
      <c r="M26" s="332">
        <v>1586</v>
      </c>
      <c r="N26" s="419">
        <f t="shared" si="7"/>
        <v>-781</v>
      </c>
      <c r="O26" s="419">
        <f t="shared" si="10"/>
        <v>-58575</v>
      </c>
      <c r="P26" s="419">
        <f t="shared" si="11"/>
        <v>-0.058575</v>
      </c>
      <c r="Q26" s="459"/>
    </row>
    <row r="27" spans="1:17" ht="18" customHeight="1">
      <c r="A27" s="156">
        <v>17</v>
      </c>
      <c r="B27" s="157" t="s">
        <v>204</v>
      </c>
      <c r="C27" s="158">
        <v>4865130</v>
      </c>
      <c r="D27" s="162" t="s">
        <v>12</v>
      </c>
      <c r="E27" s="250" t="s">
        <v>339</v>
      </c>
      <c r="F27" s="163">
        <v>100</v>
      </c>
      <c r="G27" s="447">
        <v>3367</v>
      </c>
      <c r="H27" s="332">
        <v>3422</v>
      </c>
      <c r="I27" s="422">
        <f t="shared" si="6"/>
        <v>-55</v>
      </c>
      <c r="J27" s="422">
        <f t="shared" si="8"/>
        <v>-5500</v>
      </c>
      <c r="K27" s="422">
        <f t="shared" si="9"/>
        <v>-0.0055</v>
      </c>
      <c r="L27" s="447">
        <v>261053</v>
      </c>
      <c r="M27" s="332">
        <v>261484</v>
      </c>
      <c r="N27" s="419">
        <f t="shared" si="7"/>
        <v>-431</v>
      </c>
      <c r="O27" s="419">
        <f t="shared" si="10"/>
        <v>-43100</v>
      </c>
      <c r="P27" s="419">
        <f t="shared" si="11"/>
        <v>-0.0431</v>
      </c>
      <c r="Q27" s="459"/>
    </row>
    <row r="28" spans="1:17" ht="18" customHeight="1">
      <c r="A28" s="156">
        <v>18</v>
      </c>
      <c r="B28" s="157" t="s">
        <v>205</v>
      </c>
      <c r="C28" s="158">
        <v>4865132</v>
      </c>
      <c r="D28" s="162" t="s">
        <v>12</v>
      </c>
      <c r="E28" s="250" t="s">
        <v>339</v>
      </c>
      <c r="F28" s="163">
        <v>100</v>
      </c>
      <c r="G28" s="447">
        <v>82876</v>
      </c>
      <c r="H28" s="332">
        <v>82943</v>
      </c>
      <c r="I28" s="422">
        <f t="shared" si="6"/>
        <v>-67</v>
      </c>
      <c r="J28" s="422">
        <f t="shared" si="8"/>
        <v>-6700</v>
      </c>
      <c r="K28" s="422">
        <f t="shared" si="9"/>
        <v>-0.0067</v>
      </c>
      <c r="L28" s="447">
        <v>726897</v>
      </c>
      <c r="M28" s="332">
        <v>727317</v>
      </c>
      <c r="N28" s="419">
        <f t="shared" si="7"/>
        <v>-420</v>
      </c>
      <c r="O28" s="419">
        <f t="shared" si="10"/>
        <v>-42000</v>
      </c>
      <c r="P28" s="419">
        <f t="shared" si="11"/>
        <v>-0.042</v>
      </c>
      <c r="Q28" s="460"/>
    </row>
    <row r="29" spans="1:17" ht="18" customHeight="1">
      <c r="A29" s="156"/>
      <c r="B29" s="165" t="s">
        <v>206</v>
      </c>
      <c r="C29" s="158"/>
      <c r="D29" s="162"/>
      <c r="E29" s="250"/>
      <c r="F29" s="163"/>
      <c r="G29" s="107"/>
      <c r="H29" s="391"/>
      <c r="I29" s="422"/>
      <c r="J29" s="422"/>
      <c r="K29" s="422"/>
      <c r="L29" s="392"/>
      <c r="M29" s="391"/>
      <c r="N29" s="419"/>
      <c r="O29" s="419"/>
      <c r="P29" s="419"/>
      <c r="Q29" s="459"/>
    </row>
    <row r="30" spans="1:17" ht="18" customHeight="1">
      <c r="A30" s="156">
        <v>19</v>
      </c>
      <c r="B30" s="157" t="s">
        <v>207</v>
      </c>
      <c r="C30" s="158">
        <v>4865037</v>
      </c>
      <c r="D30" s="162" t="s">
        <v>12</v>
      </c>
      <c r="E30" s="250" t="s">
        <v>339</v>
      </c>
      <c r="F30" s="163">
        <v>1100</v>
      </c>
      <c r="G30" s="447">
        <v>999124</v>
      </c>
      <c r="H30" s="332">
        <v>999078</v>
      </c>
      <c r="I30" s="422">
        <f>G30-H30</f>
        <v>46</v>
      </c>
      <c r="J30" s="422">
        <f>$F30*I30</f>
        <v>50600</v>
      </c>
      <c r="K30" s="422">
        <f>J30/1000000</f>
        <v>0.0506</v>
      </c>
      <c r="L30" s="447">
        <v>101671</v>
      </c>
      <c r="M30" s="332">
        <v>101482</v>
      </c>
      <c r="N30" s="419">
        <f>L30-M30</f>
        <v>189</v>
      </c>
      <c r="O30" s="419">
        <f>$F30*N30</f>
        <v>207900</v>
      </c>
      <c r="P30" s="419">
        <f>O30/1000000</f>
        <v>0.2079</v>
      </c>
      <c r="Q30" s="459"/>
    </row>
    <row r="31" spans="1:17" ht="18" customHeight="1">
      <c r="A31" s="156">
        <v>20</v>
      </c>
      <c r="B31" s="157" t="s">
        <v>208</v>
      </c>
      <c r="C31" s="158">
        <v>4865038</v>
      </c>
      <c r="D31" s="162" t="s">
        <v>12</v>
      </c>
      <c r="E31" s="250" t="s">
        <v>339</v>
      </c>
      <c r="F31" s="163">
        <v>1000</v>
      </c>
      <c r="G31" s="447">
        <v>997506</v>
      </c>
      <c r="H31" s="332">
        <v>997532</v>
      </c>
      <c r="I31" s="422">
        <f>G31-H31</f>
        <v>-26</v>
      </c>
      <c r="J31" s="422">
        <f>$F31*I31</f>
        <v>-26000</v>
      </c>
      <c r="K31" s="422">
        <f>J31/1000000</f>
        <v>-0.026</v>
      </c>
      <c r="L31" s="447">
        <v>44519</v>
      </c>
      <c r="M31" s="332">
        <v>44278</v>
      </c>
      <c r="N31" s="419">
        <f>L31-M31</f>
        <v>241</v>
      </c>
      <c r="O31" s="419">
        <f>$F31*N31</f>
        <v>241000</v>
      </c>
      <c r="P31" s="419">
        <f>O31/1000000</f>
        <v>0.241</v>
      </c>
      <c r="Q31" s="459"/>
    </row>
    <row r="32" spans="1:17" ht="18" customHeight="1">
      <c r="A32" s="156">
        <v>21</v>
      </c>
      <c r="B32" s="157" t="s">
        <v>209</v>
      </c>
      <c r="C32" s="158">
        <v>4865039</v>
      </c>
      <c r="D32" s="162" t="s">
        <v>12</v>
      </c>
      <c r="E32" s="250" t="s">
        <v>339</v>
      </c>
      <c r="F32" s="163">
        <v>1100</v>
      </c>
      <c r="G32" s="447">
        <v>998056</v>
      </c>
      <c r="H32" s="332">
        <v>998124</v>
      </c>
      <c r="I32" s="422">
        <f>G32-H32</f>
        <v>-68</v>
      </c>
      <c r="J32" s="422">
        <f>$F32*I32</f>
        <v>-74800</v>
      </c>
      <c r="K32" s="422">
        <f>J32/1000000</f>
        <v>-0.0748</v>
      </c>
      <c r="L32" s="447">
        <v>143343</v>
      </c>
      <c r="M32" s="332">
        <v>143099</v>
      </c>
      <c r="N32" s="419">
        <f>L32-M32</f>
        <v>244</v>
      </c>
      <c r="O32" s="419">
        <f>$F32*N32</f>
        <v>268400</v>
      </c>
      <c r="P32" s="419">
        <f>O32/1000000</f>
        <v>0.2684</v>
      </c>
      <c r="Q32" s="459"/>
    </row>
    <row r="33" spans="1:17" ht="18" customHeight="1">
      <c r="A33" s="156">
        <v>22</v>
      </c>
      <c r="B33" s="160" t="s">
        <v>210</v>
      </c>
      <c r="C33" s="158">
        <v>4865040</v>
      </c>
      <c r="D33" s="162" t="s">
        <v>12</v>
      </c>
      <c r="E33" s="250" t="s">
        <v>339</v>
      </c>
      <c r="F33" s="163">
        <v>1000</v>
      </c>
      <c r="G33" s="447">
        <v>2832</v>
      </c>
      <c r="H33" s="332">
        <v>2762</v>
      </c>
      <c r="I33" s="473">
        <f>G33-H33</f>
        <v>70</v>
      </c>
      <c r="J33" s="473">
        <f>$F33*I33</f>
        <v>70000</v>
      </c>
      <c r="K33" s="473">
        <f>J33/1000000</f>
        <v>0.07</v>
      </c>
      <c r="L33" s="447">
        <v>59052</v>
      </c>
      <c r="M33" s="332">
        <v>58620</v>
      </c>
      <c r="N33" s="268">
        <f>L33-M33</f>
        <v>432</v>
      </c>
      <c r="O33" s="268">
        <f>$F33*N33</f>
        <v>432000</v>
      </c>
      <c r="P33" s="268">
        <f>O33/1000000</f>
        <v>0.432</v>
      </c>
      <c r="Q33" s="459"/>
    </row>
    <row r="34" spans="1:17" ht="18" customHeight="1">
      <c r="A34" s="156"/>
      <c r="B34" s="165"/>
      <c r="C34" s="158"/>
      <c r="D34" s="162"/>
      <c r="E34" s="250"/>
      <c r="F34" s="163"/>
      <c r="G34" s="107"/>
      <c r="H34" s="391"/>
      <c r="I34" s="422"/>
      <c r="J34" s="422"/>
      <c r="K34" s="634">
        <f>SUM(K30:K33)</f>
        <v>0.019799999999999998</v>
      </c>
      <c r="L34" s="392"/>
      <c r="M34" s="391"/>
      <c r="N34" s="419"/>
      <c r="O34" s="419"/>
      <c r="P34" s="635">
        <f>SUM(P30:P33)</f>
        <v>1.1493</v>
      </c>
      <c r="Q34" s="459"/>
    </row>
    <row r="35" spans="1:17" ht="18" customHeight="1">
      <c r="A35" s="156"/>
      <c r="B35" s="164" t="s">
        <v>119</v>
      </c>
      <c r="C35" s="158"/>
      <c r="D35" s="159"/>
      <c r="E35" s="250"/>
      <c r="F35" s="163"/>
      <c r="G35" s="107"/>
      <c r="H35" s="391"/>
      <c r="I35" s="422"/>
      <c r="J35" s="422"/>
      <c r="K35" s="422"/>
      <c r="L35" s="392"/>
      <c r="M35" s="391"/>
      <c r="N35" s="419"/>
      <c r="O35" s="419"/>
      <c r="P35" s="419"/>
      <c r="Q35" s="459"/>
    </row>
    <row r="36" spans="1:17" ht="18" customHeight="1">
      <c r="A36" s="156">
        <v>23</v>
      </c>
      <c r="B36" s="729" t="s">
        <v>393</v>
      </c>
      <c r="C36" s="158">
        <v>4864955</v>
      </c>
      <c r="D36" s="157" t="s">
        <v>12</v>
      </c>
      <c r="E36" s="157" t="s">
        <v>339</v>
      </c>
      <c r="F36" s="163">
        <v>1000</v>
      </c>
      <c r="G36" s="447">
        <v>999801</v>
      </c>
      <c r="H36" s="332">
        <v>999750</v>
      </c>
      <c r="I36" s="422">
        <f>G36-H36</f>
        <v>51</v>
      </c>
      <c r="J36" s="422">
        <f>$F36*I36</f>
        <v>51000</v>
      </c>
      <c r="K36" s="422">
        <f>J36/1000000</f>
        <v>0.051</v>
      </c>
      <c r="L36" s="447">
        <v>267</v>
      </c>
      <c r="M36" s="332">
        <v>0</v>
      </c>
      <c r="N36" s="419">
        <f>L36-M36</f>
        <v>267</v>
      </c>
      <c r="O36" s="419">
        <f>$F36*N36</f>
        <v>267000</v>
      </c>
      <c r="P36" s="419">
        <f>O36/1000000</f>
        <v>0.267</v>
      </c>
      <c r="Q36" s="726"/>
    </row>
    <row r="37" spans="1:17" ht="18">
      <c r="A37" s="156">
        <v>24</v>
      </c>
      <c r="B37" s="157" t="s">
        <v>182</v>
      </c>
      <c r="C37" s="158">
        <v>4864820</v>
      </c>
      <c r="D37" s="162" t="s">
        <v>12</v>
      </c>
      <c r="E37" s="250" t="s">
        <v>339</v>
      </c>
      <c r="F37" s="163">
        <v>160</v>
      </c>
      <c r="G37" s="447">
        <v>1870</v>
      </c>
      <c r="H37" s="332">
        <v>1833</v>
      </c>
      <c r="I37" s="422">
        <f>G37-H37</f>
        <v>37</v>
      </c>
      <c r="J37" s="422">
        <f>$F37*I37</f>
        <v>5920</v>
      </c>
      <c r="K37" s="422">
        <f>J37/1000000</f>
        <v>0.00592</v>
      </c>
      <c r="L37" s="447">
        <v>1318</v>
      </c>
      <c r="M37" s="332">
        <v>386</v>
      </c>
      <c r="N37" s="419">
        <f>L37-M37</f>
        <v>932</v>
      </c>
      <c r="O37" s="419">
        <f>$F37*N37</f>
        <v>149120</v>
      </c>
      <c r="P37" s="419">
        <f>O37/1000000</f>
        <v>0.14912</v>
      </c>
      <c r="Q37" s="456"/>
    </row>
    <row r="38" spans="1:17" ht="18" customHeight="1">
      <c r="A38" s="156">
        <v>25</v>
      </c>
      <c r="B38" s="160" t="s">
        <v>183</v>
      </c>
      <c r="C38" s="158">
        <v>4865142</v>
      </c>
      <c r="D38" s="162" t="s">
        <v>12</v>
      </c>
      <c r="E38" s="250" t="s">
        <v>339</v>
      </c>
      <c r="F38" s="163">
        <v>500</v>
      </c>
      <c r="G38" s="447">
        <v>907041</v>
      </c>
      <c r="H38" s="332">
        <v>907035</v>
      </c>
      <c r="I38" s="422">
        <f>G38-H38</f>
        <v>6</v>
      </c>
      <c r="J38" s="422">
        <f>$F38*I38</f>
        <v>3000</v>
      </c>
      <c r="K38" s="422">
        <f>J38/1000000</f>
        <v>0.003</v>
      </c>
      <c r="L38" s="447">
        <v>61691</v>
      </c>
      <c r="M38" s="332">
        <v>61361</v>
      </c>
      <c r="N38" s="419">
        <f>L38-M38</f>
        <v>330</v>
      </c>
      <c r="O38" s="419">
        <f>$F38*N38</f>
        <v>165000</v>
      </c>
      <c r="P38" s="419">
        <f>O38/1000000</f>
        <v>0.165</v>
      </c>
      <c r="Q38" s="466"/>
    </row>
    <row r="39" spans="1:17" ht="18" customHeight="1">
      <c r="A39" s="156">
        <v>26</v>
      </c>
      <c r="B39" s="160" t="s">
        <v>401</v>
      </c>
      <c r="C39" s="158">
        <v>4864961</v>
      </c>
      <c r="D39" s="162" t="s">
        <v>12</v>
      </c>
      <c r="E39" s="250" t="s">
        <v>339</v>
      </c>
      <c r="F39" s="163">
        <v>500</v>
      </c>
      <c r="G39" s="447">
        <v>999003</v>
      </c>
      <c r="H39" s="332">
        <v>999035</v>
      </c>
      <c r="I39" s="473">
        <f>G39-H39</f>
        <v>-32</v>
      </c>
      <c r="J39" s="473">
        <f>$F39*I39</f>
        <v>-16000</v>
      </c>
      <c r="K39" s="473">
        <f>J39/1000000</f>
        <v>-0.016</v>
      </c>
      <c r="L39" s="447">
        <v>999885</v>
      </c>
      <c r="M39" s="332">
        <v>999955</v>
      </c>
      <c r="N39" s="268">
        <f>L39-M39</f>
        <v>-70</v>
      </c>
      <c r="O39" s="268">
        <f>$F39*N39</f>
        <v>-35000</v>
      </c>
      <c r="P39" s="268">
        <f>O39/1000000</f>
        <v>-0.035</v>
      </c>
      <c r="Q39" s="456"/>
    </row>
    <row r="40" spans="1:17" ht="18" customHeight="1">
      <c r="A40" s="156"/>
      <c r="B40" s="165" t="s">
        <v>187</v>
      </c>
      <c r="C40" s="158"/>
      <c r="D40" s="162"/>
      <c r="E40" s="250"/>
      <c r="F40" s="163"/>
      <c r="G40" s="107"/>
      <c r="H40" s="391"/>
      <c r="I40" s="422"/>
      <c r="J40" s="422"/>
      <c r="K40" s="422"/>
      <c r="L40" s="392"/>
      <c r="M40" s="391"/>
      <c r="N40" s="419"/>
      <c r="O40" s="419"/>
      <c r="P40" s="419"/>
      <c r="Q40" s="496"/>
    </row>
    <row r="41" spans="1:17" ht="17.25" customHeight="1">
      <c r="A41" s="156">
        <v>27</v>
      </c>
      <c r="B41" s="157" t="s">
        <v>392</v>
      </c>
      <c r="C41" s="158">
        <v>4864892</v>
      </c>
      <c r="D41" s="162" t="s">
        <v>12</v>
      </c>
      <c r="E41" s="250" t="s">
        <v>339</v>
      </c>
      <c r="F41" s="163">
        <v>-500</v>
      </c>
      <c r="G41" s="331">
        <v>999175</v>
      </c>
      <c r="H41" s="332">
        <v>999175</v>
      </c>
      <c r="I41" s="422">
        <f>G41-H41</f>
        <v>0</v>
      </c>
      <c r="J41" s="422">
        <f>$F41*I41</f>
        <v>0</v>
      </c>
      <c r="K41" s="422">
        <f>J41/1000000</f>
        <v>0</v>
      </c>
      <c r="L41" s="331">
        <v>16688</v>
      </c>
      <c r="M41" s="332">
        <v>16688</v>
      </c>
      <c r="N41" s="419">
        <f>L41-M41</f>
        <v>0</v>
      </c>
      <c r="O41" s="419">
        <f>$F41*N41</f>
        <v>0</v>
      </c>
      <c r="P41" s="419">
        <f>O41/1000000</f>
        <v>0</v>
      </c>
      <c r="Q41" s="496"/>
    </row>
    <row r="42" spans="1:17" ht="17.25" customHeight="1">
      <c r="A42" s="156">
        <v>28</v>
      </c>
      <c r="B42" s="157" t="s">
        <v>395</v>
      </c>
      <c r="C42" s="158">
        <v>4865048</v>
      </c>
      <c r="D42" s="162" t="s">
        <v>12</v>
      </c>
      <c r="E42" s="250" t="s">
        <v>339</v>
      </c>
      <c r="F42" s="161">
        <v>-250</v>
      </c>
      <c r="G42" s="331">
        <v>999871</v>
      </c>
      <c r="H42" s="332">
        <v>999871</v>
      </c>
      <c r="I42" s="473">
        <f>G42-H42</f>
        <v>0</v>
      </c>
      <c r="J42" s="473">
        <f>$F42*I42</f>
        <v>0</v>
      </c>
      <c r="K42" s="473">
        <f>J42/1000000</f>
        <v>0</v>
      </c>
      <c r="L42" s="331">
        <v>999883</v>
      </c>
      <c r="M42" s="332">
        <v>999883</v>
      </c>
      <c r="N42" s="268">
        <f>L42-M42</f>
        <v>0</v>
      </c>
      <c r="O42" s="268">
        <f>$F42*N42</f>
        <v>0</v>
      </c>
      <c r="P42" s="268">
        <f>O42/1000000</f>
        <v>0</v>
      </c>
      <c r="Q42" s="496"/>
    </row>
    <row r="43" spans="1:17" ht="12.75" customHeight="1">
      <c r="A43" s="156">
        <v>29</v>
      </c>
      <c r="B43" s="157" t="s">
        <v>119</v>
      </c>
      <c r="C43" s="158">
        <v>4902508</v>
      </c>
      <c r="D43" s="162" t="s">
        <v>12</v>
      </c>
      <c r="E43" s="250" t="s">
        <v>339</v>
      </c>
      <c r="F43" s="158">
        <v>833.33</v>
      </c>
      <c r="G43" s="331">
        <v>0</v>
      </c>
      <c r="H43" s="332">
        <v>0</v>
      </c>
      <c r="I43" s="422">
        <f>G43-H43</f>
        <v>0</v>
      </c>
      <c r="J43" s="422">
        <f>$F43*I43</f>
        <v>0</v>
      </c>
      <c r="K43" s="422">
        <f>J43/1000000</f>
        <v>0</v>
      </c>
      <c r="L43" s="331">
        <v>999580</v>
      </c>
      <c r="M43" s="332">
        <v>999580</v>
      </c>
      <c r="N43" s="419">
        <f>L43-M43</f>
        <v>0</v>
      </c>
      <c r="O43" s="419">
        <f>$F43*N43</f>
        <v>0</v>
      </c>
      <c r="P43" s="419">
        <f>O43/1000000</f>
        <v>0</v>
      </c>
      <c r="Q43" s="496"/>
    </row>
    <row r="44" spans="1:17" ht="11.25" customHeight="1" thickBot="1">
      <c r="A44" s="156"/>
      <c r="B44" s="450"/>
      <c r="C44" s="450"/>
      <c r="D44" s="450"/>
      <c r="E44" s="450"/>
      <c r="F44" s="172"/>
      <c r="G44" s="173"/>
      <c r="H44" s="450"/>
      <c r="I44" s="450"/>
      <c r="J44" s="450"/>
      <c r="K44" s="172"/>
      <c r="L44" s="173"/>
      <c r="M44" s="450"/>
      <c r="N44" s="450"/>
      <c r="O44" s="450"/>
      <c r="P44" s="172"/>
      <c r="Q44" s="173"/>
    </row>
    <row r="45" spans="1:17" ht="18" customHeight="1" thickTop="1">
      <c r="A45" s="155"/>
      <c r="B45" s="157"/>
      <c r="C45" s="158"/>
      <c r="D45" s="159"/>
      <c r="E45" s="250"/>
      <c r="F45" s="158"/>
      <c r="G45" s="158"/>
      <c r="H45" s="391"/>
      <c r="I45" s="391"/>
      <c r="J45" s="391"/>
      <c r="K45" s="391"/>
      <c r="L45" s="518"/>
      <c r="M45" s="391"/>
      <c r="N45" s="391"/>
      <c r="O45" s="391"/>
      <c r="P45" s="391"/>
      <c r="Q45" s="467"/>
    </row>
    <row r="46" spans="1:17" ht="21" customHeight="1" thickBot="1">
      <c r="A46" s="176"/>
      <c r="B46" s="394"/>
      <c r="C46" s="169"/>
      <c r="D46" s="171"/>
      <c r="E46" s="168"/>
      <c r="F46" s="169"/>
      <c r="G46" s="169"/>
      <c r="H46" s="519"/>
      <c r="I46" s="519"/>
      <c r="J46" s="519"/>
      <c r="K46" s="519"/>
      <c r="L46" s="519"/>
      <c r="M46" s="519"/>
      <c r="N46" s="519"/>
      <c r="O46" s="519"/>
      <c r="P46" s="519"/>
      <c r="Q46" s="520" t="str">
        <f>NDPL!Q1</f>
        <v>MAY-2017</v>
      </c>
    </row>
    <row r="47" spans="1:17" ht="21.75" customHeight="1" thickTop="1">
      <c r="A47" s="153"/>
      <c r="B47" s="397" t="s">
        <v>341</v>
      </c>
      <c r="C47" s="158"/>
      <c r="D47" s="159"/>
      <c r="E47" s="250"/>
      <c r="F47" s="158"/>
      <c r="G47" s="398"/>
      <c r="H47" s="391"/>
      <c r="I47" s="391"/>
      <c r="J47" s="391"/>
      <c r="K47" s="391"/>
      <c r="L47" s="398"/>
      <c r="M47" s="391"/>
      <c r="N47" s="391"/>
      <c r="O47" s="391"/>
      <c r="P47" s="521"/>
      <c r="Q47" s="522"/>
    </row>
    <row r="48" spans="1:17" ht="21" customHeight="1">
      <c r="A48" s="156"/>
      <c r="B48" s="449" t="s">
        <v>385</v>
      </c>
      <c r="C48" s="158"/>
      <c r="D48" s="159"/>
      <c r="E48" s="250"/>
      <c r="F48" s="158"/>
      <c r="G48" s="107"/>
      <c r="H48" s="391"/>
      <c r="I48" s="391"/>
      <c r="J48" s="391"/>
      <c r="K48" s="391"/>
      <c r="L48" s="107"/>
      <c r="M48" s="391"/>
      <c r="N48" s="391"/>
      <c r="O48" s="391"/>
      <c r="P48" s="391"/>
      <c r="Q48" s="523"/>
    </row>
    <row r="49" spans="1:17" ht="18">
      <c r="A49" s="156">
        <v>30</v>
      </c>
      <c r="B49" s="157" t="s">
        <v>386</v>
      </c>
      <c r="C49" s="158">
        <v>5128418</v>
      </c>
      <c r="D49" s="162" t="s">
        <v>12</v>
      </c>
      <c r="E49" s="250" t="s">
        <v>339</v>
      </c>
      <c r="F49" s="158">
        <v>-1000</v>
      </c>
      <c r="G49" s="447">
        <v>937647</v>
      </c>
      <c r="H49" s="332">
        <v>938457</v>
      </c>
      <c r="I49" s="419">
        <f>G49-H49</f>
        <v>-810</v>
      </c>
      <c r="J49" s="419">
        <f>$F49*I49</f>
        <v>810000</v>
      </c>
      <c r="K49" s="419">
        <f>J49/1000000</f>
        <v>0.81</v>
      </c>
      <c r="L49" s="447">
        <v>971048</v>
      </c>
      <c r="M49" s="332">
        <v>971280</v>
      </c>
      <c r="N49" s="419">
        <f>L49-M49</f>
        <v>-232</v>
      </c>
      <c r="O49" s="419">
        <f>$F49*N49</f>
        <v>232000</v>
      </c>
      <c r="P49" s="419">
        <f>O49/1000000</f>
        <v>0.232</v>
      </c>
      <c r="Q49" s="524"/>
    </row>
    <row r="50" spans="1:17" ht="18">
      <c r="A50" s="156">
        <v>31</v>
      </c>
      <c r="B50" s="157" t="s">
        <v>397</v>
      </c>
      <c r="C50" s="158">
        <v>5128457</v>
      </c>
      <c r="D50" s="162" t="s">
        <v>12</v>
      </c>
      <c r="E50" s="250" t="s">
        <v>339</v>
      </c>
      <c r="F50" s="158">
        <v>-500</v>
      </c>
      <c r="G50" s="447">
        <v>982867</v>
      </c>
      <c r="H50" s="332">
        <v>984313</v>
      </c>
      <c r="I50" s="274">
        <f>G50-H50</f>
        <v>-1446</v>
      </c>
      <c r="J50" s="274">
        <f>$F50*I50</f>
        <v>723000</v>
      </c>
      <c r="K50" s="274">
        <f>J50/1000000</f>
        <v>0.723</v>
      </c>
      <c r="L50" s="447">
        <v>999338</v>
      </c>
      <c r="M50" s="332">
        <v>999870</v>
      </c>
      <c r="N50" s="274">
        <f>L50-M50</f>
        <v>-532</v>
      </c>
      <c r="O50" s="274">
        <f>$F50*N50</f>
        <v>266000</v>
      </c>
      <c r="P50" s="274">
        <f>O50/1000000</f>
        <v>0.266</v>
      </c>
      <c r="Q50" s="524"/>
    </row>
    <row r="51" spans="1:17" ht="18">
      <c r="A51" s="156"/>
      <c r="B51" s="449" t="s">
        <v>389</v>
      </c>
      <c r="C51" s="158"/>
      <c r="D51" s="162"/>
      <c r="E51" s="250"/>
      <c r="F51" s="158"/>
      <c r="G51" s="331"/>
      <c r="H51" s="332"/>
      <c r="I51" s="419"/>
      <c r="J51" s="419"/>
      <c r="K51" s="419"/>
      <c r="L51" s="331"/>
      <c r="M51" s="332"/>
      <c r="N51" s="419"/>
      <c r="O51" s="419"/>
      <c r="P51" s="419"/>
      <c r="Q51" s="524"/>
    </row>
    <row r="52" spans="1:17" ht="18">
      <c r="A52" s="156">
        <v>32</v>
      </c>
      <c r="B52" s="157" t="s">
        <v>386</v>
      </c>
      <c r="C52" s="158">
        <v>4864891</v>
      </c>
      <c r="D52" s="162" t="s">
        <v>12</v>
      </c>
      <c r="E52" s="250" t="s">
        <v>339</v>
      </c>
      <c r="F52" s="158">
        <v>-2000</v>
      </c>
      <c r="G52" s="447">
        <v>998338</v>
      </c>
      <c r="H52" s="332">
        <v>998621</v>
      </c>
      <c r="I52" s="419">
        <f>G52-H52</f>
        <v>-283</v>
      </c>
      <c r="J52" s="419">
        <f>$F52*I52</f>
        <v>566000</v>
      </c>
      <c r="K52" s="419">
        <f>J52/1000000</f>
        <v>0.566</v>
      </c>
      <c r="L52" s="447">
        <v>999888</v>
      </c>
      <c r="M52" s="332">
        <v>999999</v>
      </c>
      <c r="N52" s="419">
        <f>L52-M52</f>
        <v>-111</v>
      </c>
      <c r="O52" s="419">
        <f>$F52*N52</f>
        <v>222000</v>
      </c>
      <c r="P52" s="419">
        <f>O52/1000000</f>
        <v>0.222</v>
      </c>
      <c r="Q52" s="524"/>
    </row>
    <row r="53" spans="1:17" ht="18">
      <c r="A53" s="156">
        <v>33</v>
      </c>
      <c r="B53" s="157" t="s">
        <v>397</v>
      </c>
      <c r="C53" s="158">
        <v>4864925</v>
      </c>
      <c r="D53" s="162" t="s">
        <v>12</v>
      </c>
      <c r="E53" s="250" t="s">
        <v>339</v>
      </c>
      <c r="F53" s="158">
        <v>-1000</v>
      </c>
      <c r="G53" s="447">
        <v>997839</v>
      </c>
      <c r="H53" s="332">
        <v>998426</v>
      </c>
      <c r="I53" s="419">
        <f>G53-H53</f>
        <v>-587</v>
      </c>
      <c r="J53" s="419">
        <f>$F53*I53</f>
        <v>587000</v>
      </c>
      <c r="K53" s="419">
        <f>J53/1000000</f>
        <v>0.587</v>
      </c>
      <c r="L53" s="447">
        <v>999773</v>
      </c>
      <c r="M53" s="332">
        <v>999999</v>
      </c>
      <c r="N53" s="419">
        <f>L53-M53</f>
        <v>-226</v>
      </c>
      <c r="O53" s="419">
        <f>$F53*N53</f>
        <v>226000</v>
      </c>
      <c r="P53" s="419">
        <f>O53/1000000</f>
        <v>0.226</v>
      </c>
      <c r="Q53" s="524"/>
    </row>
    <row r="54" spans="1:17" ht="18" customHeight="1">
      <c r="A54" s="156"/>
      <c r="B54" s="164" t="s">
        <v>188</v>
      </c>
      <c r="C54" s="158"/>
      <c r="D54" s="159"/>
      <c r="E54" s="250"/>
      <c r="F54" s="163"/>
      <c r="G54" s="107"/>
      <c r="H54" s="391"/>
      <c r="I54" s="391"/>
      <c r="J54" s="391"/>
      <c r="K54" s="391"/>
      <c r="L54" s="392"/>
      <c r="M54" s="391"/>
      <c r="N54" s="391"/>
      <c r="O54" s="391"/>
      <c r="P54" s="391"/>
      <c r="Q54" s="459"/>
    </row>
    <row r="55" spans="1:17" ht="18">
      <c r="A55" s="156">
        <v>34</v>
      </c>
      <c r="B55" s="166" t="s">
        <v>212</v>
      </c>
      <c r="C55" s="158">
        <v>4865133</v>
      </c>
      <c r="D55" s="162" t="s">
        <v>12</v>
      </c>
      <c r="E55" s="250" t="s">
        <v>339</v>
      </c>
      <c r="F55" s="163">
        <v>100</v>
      </c>
      <c r="G55" s="331">
        <v>394862</v>
      </c>
      <c r="H55" s="332">
        <v>394351</v>
      </c>
      <c r="I55" s="419">
        <f>G55-H55</f>
        <v>511</v>
      </c>
      <c r="J55" s="419">
        <f>$F55*I55</f>
        <v>51100</v>
      </c>
      <c r="K55" s="419">
        <f>J55/1000000</f>
        <v>0.0511</v>
      </c>
      <c r="L55" s="331">
        <v>49072</v>
      </c>
      <c r="M55" s="332">
        <v>49059</v>
      </c>
      <c r="N55" s="419">
        <f>L55-M55</f>
        <v>13</v>
      </c>
      <c r="O55" s="419">
        <f>$F55*N55</f>
        <v>1300</v>
      </c>
      <c r="P55" s="419">
        <f>O55/1000000</f>
        <v>0.0013</v>
      </c>
      <c r="Q55" s="459"/>
    </row>
    <row r="56" spans="1:17" ht="18" customHeight="1">
      <c r="A56" s="156"/>
      <c r="B56" s="164" t="s">
        <v>190</v>
      </c>
      <c r="C56" s="158"/>
      <c r="D56" s="162"/>
      <c r="E56" s="250"/>
      <c r="F56" s="163"/>
      <c r="G56" s="107"/>
      <c r="H56" s="391"/>
      <c r="I56" s="419"/>
      <c r="J56" s="419"/>
      <c r="K56" s="419"/>
      <c r="L56" s="392"/>
      <c r="M56" s="391"/>
      <c r="N56" s="419"/>
      <c r="O56" s="419"/>
      <c r="P56" s="419"/>
      <c r="Q56" s="459"/>
    </row>
    <row r="57" spans="1:17" ht="18" customHeight="1">
      <c r="A57" s="156">
        <v>35</v>
      </c>
      <c r="B57" s="157" t="s">
        <v>177</v>
      </c>
      <c r="C57" s="158">
        <v>4865076</v>
      </c>
      <c r="D57" s="162" t="s">
        <v>12</v>
      </c>
      <c r="E57" s="250" t="s">
        <v>339</v>
      </c>
      <c r="F57" s="163">
        <v>100</v>
      </c>
      <c r="G57" s="447">
        <v>4953</v>
      </c>
      <c r="H57" s="332">
        <v>4942</v>
      </c>
      <c r="I57" s="419">
        <f>G57-H57</f>
        <v>11</v>
      </c>
      <c r="J57" s="419">
        <f>$F57*I57</f>
        <v>1100</v>
      </c>
      <c r="K57" s="419">
        <f>J57/1000000</f>
        <v>0.0011</v>
      </c>
      <c r="L57" s="447">
        <v>28527</v>
      </c>
      <c r="M57" s="332">
        <v>27915</v>
      </c>
      <c r="N57" s="419">
        <f>L57-M57</f>
        <v>612</v>
      </c>
      <c r="O57" s="419">
        <f>$F57*N57</f>
        <v>61200</v>
      </c>
      <c r="P57" s="419">
        <f>O57/1000000</f>
        <v>0.0612</v>
      </c>
      <c r="Q57" s="459"/>
    </row>
    <row r="58" spans="1:17" ht="18" customHeight="1">
      <c r="A58" s="156">
        <v>36</v>
      </c>
      <c r="B58" s="160" t="s">
        <v>191</v>
      </c>
      <c r="C58" s="158">
        <v>4865077</v>
      </c>
      <c r="D58" s="162" t="s">
        <v>12</v>
      </c>
      <c r="E58" s="250" t="s">
        <v>339</v>
      </c>
      <c r="F58" s="163">
        <v>100</v>
      </c>
      <c r="G58" s="107"/>
      <c r="H58" s="391"/>
      <c r="I58" s="419">
        <f>G58-H58</f>
        <v>0</v>
      </c>
      <c r="J58" s="419">
        <f>$F58*I58</f>
        <v>0</v>
      </c>
      <c r="K58" s="419">
        <f>J58/1000000</f>
        <v>0</v>
      </c>
      <c r="L58" s="392"/>
      <c r="M58" s="391"/>
      <c r="N58" s="419">
        <f>L58-M58</f>
        <v>0</v>
      </c>
      <c r="O58" s="419">
        <f>$F58*N58</f>
        <v>0</v>
      </c>
      <c r="P58" s="419">
        <f>O58/1000000</f>
        <v>0</v>
      </c>
      <c r="Q58" s="459"/>
    </row>
    <row r="59" spans="1:17" ht="18" customHeight="1">
      <c r="A59" s="156"/>
      <c r="B59" s="164" t="s">
        <v>171</v>
      </c>
      <c r="C59" s="158"/>
      <c r="D59" s="162"/>
      <c r="E59" s="250"/>
      <c r="F59" s="163"/>
      <c r="G59" s="107"/>
      <c r="H59" s="391"/>
      <c r="I59" s="419"/>
      <c r="J59" s="419"/>
      <c r="K59" s="419"/>
      <c r="L59" s="392"/>
      <c r="M59" s="391"/>
      <c r="N59" s="419"/>
      <c r="O59" s="419"/>
      <c r="P59" s="419"/>
      <c r="Q59" s="459"/>
    </row>
    <row r="60" spans="1:17" ht="18" customHeight="1">
      <c r="A60" s="156">
        <v>37</v>
      </c>
      <c r="B60" s="157" t="s">
        <v>184</v>
      </c>
      <c r="C60" s="158">
        <v>4865093</v>
      </c>
      <c r="D60" s="162" t="s">
        <v>12</v>
      </c>
      <c r="E60" s="250" t="s">
        <v>339</v>
      </c>
      <c r="F60" s="163">
        <v>100</v>
      </c>
      <c r="G60" s="447">
        <v>81782</v>
      </c>
      <c r="H60" s="332">
        <v>81736</v>
      </c>
      <c r="I60" s="419">
        <f>G60-H60</f>
        <v>46</v>
      </c>
      <c r="J60" s="419">
        <f>$F60*I60</f>
        <v>4600</v>
      </c>
      <c r="K60" s="419">
        <f>J60/1000000</f>
        <v>0.0046</v>
      </c>
      <c r="L60" s="447">
        <v>71468</v>
      </c>
      <c r="M60" s="332">
        <v>70897</v>
      </c>
      <c r="N60" s="419">
        <f>L60-M60</f>
        <v>571</v>
      </c>
      <c r="O60" s="419">
        <f>$F60*N60</f>
        <v>57100</v>
      </c>
      <c r="P60" s="419">
        <f>O60/1000000</f>
        <v>0.0571</v>
      </c>
      <c r="Q60" s="459"/>
    </row>
    <row r="61" spans="1:17" ht="19.5" customHeight="1">
      <c r="A61" s="156">
        <v>38</v>
      </c>
      <c r="B61" s="160" t="s">
        <v>185</v>
      </c>
      <c r="C61" s="158">
        <v>4865094</v>
      </c>
      <c r="D61" s="162" t="s">
        <v>12</v>
      </c>
      <c r="E61" s="250" t="s">
        <v>339</v>
      </c>
      <c r="F61" s="163">
        <v>100</v>
      </c>
      <c r="G61" s="447">
        <v>95569</v>
      </c>
      <c r="H61" s="332">
        <v>95508</v>
      </c>
      <c r="I61" s="419">
        <f>G61-H61</f>
        <v>61</v>
      </c>
      <c r="J61" s="419">
        <f>$F61*I61</f>
        <v>6100</v>
      </c>
      <c r="K61" s="419">
        <f>J61/1000000</f>
        <v>0.0061</v>
      </c>
      <c r="L61" s="447">
        <v>72090</v>
      </c>
      <c r="M61" s="332">
        <v>71562</v>
      </c>
      <c r="N61" s="419">
        <f>L61-M61</f>
        <v>528</v>
      </c>
      <c r="O61" s="419">
        <f>$F61*N61</f>
        <v>52800</v>
      </c>
      <c r="P61" s="419">
        <f>O61/1000000</f>
        <v>0.0528</v>
      </c>
      <c r="Q61" s="459"/>
    </row>
    <row r="62" spans="1:17" ht="22.5" customHeight="1">
      <c r="A62" s="156">
        <v>39</v>
      </c>
      <c r="B62" s="166" t="s">
        <v>211</v>
      </c>
      <c r="C62" s="158">
        <v>5269199</v>
      </c>
      <c r="D62" s="162" t="s">
        <v>12</v>
      </c>
      <c r="E62" s="250" t="s">
        <v>339</v>
      </c>
      <c r="F62" s="163">
        <v>100</v>
      </c>
      <c r="G62" s="447">
        <v>27512</v>
      </c>
      <c r="H62" s="448">
        <v>27386</v>
      </c>
      <c r="I62" s="422">
        <f>G62-H62</f>
        <v>126</v>
      </c>
      <c r="J62" s="422">
        <f>$F62*I62</f>
        <v>12600</v>
      </c>
      <c r="K62" s="422">
        <f>J62/1000000</f>
        <v>0.0126</v>
      </c>
      <c r="L62" s="447">
        <v>26961</v>
      </c>
      <c r="M62" s="448">
        <v>23077</v>
      </c>
      <c r="N62" s="422">
        <f>L62-M62</f>
        <v>3884</v>
      </c>
      <c r="O62" s="422">
        <f>$F62*N62</f>
        <v>388400</v>
      </c>
      <c r="P62" s="422">
        <f>O62/1000000</f>
        <v>0.3884</v>
      </c>
      <c r="Q62" s="636"/>
    </row>
    <row r="63" spans="1:17" ht="19.5" customHeight="1">
      <c r="A63" s="156"/>
      <c r="B63" s="164" t="s">
        <v>177</v>
      </c>
      <c r="C63" s="158"/>
      <c r="D63" s="162"/>
      <c r="E63" s="159"/>
      <c r="F63" s="163"/>
      <c r="G63" s="331"/>
      <c r="H63" s="332"/>
      <c r="I63" s="419"/>
      <c r="J63" s="419"/>
      <c r="K63" s="419"/>
      <c r="L63" s="392"/>
      <c r="M63" s="391"/>
      <c r="N63" s="419"/>
      <c r="O63" s="419"/>
      <c r="P63" s="419"/>
      <c r="Q63" s="459"/>
    </row>
    <row r="64" spans="1:17" ht="18">
      <c r="A64" s="156">
        <v>40</v>
      </c>
      <c r="B64" s="157" t="s">
        <v>178</v>
      </c>
      <c r="C64" s="158">
        <v>4865143</v>
      </c>
      <c r="D64" s="162" t="s">
        <v>12</v>
      </c>
      <c r="E64" s="159" t="s">
        <v>13</v>
      </c>
      <c r="F64" s="163">
        <v>100</v>
      </c>
      <c r="G64" s="331">
        <v>175410</v>
      </c>
      <c r="H64" s="332">
        <v>173183</v>
      </c>
      <c r="I64" s="419">
        <f>G64-H64</f>
        <v>2227</v>
      </c>
      <c r="J64" s="419">
        <f>$F64*I64</f>
        <v>222700</v>
      </c>
      <c r="K64" s="419">
        <f>J64/1000000</f>
        <v>0.2227</v>
      </c>
      <c r="L64" s="331">
        <v>912964</v>
      </c>
      <c r="M64" s="332">
        <v>912903</v>
      </c>
      <c r="N64" s="419">
        <f>L64-M64</f>
        <v>61</v>
      </c>
      <c r="O64" s="419">
        <f>$F64*N64</f>
        <v>6100</v>
      </c>
      <c r="P64" s="419">
        <f>O64/1000000</f>
        <v>0.0061</v>
      </c>
      <c r="Q64" s="492"/>
    </row>
    <row r="65" spans="1:20" ht="18" customHeight="1" thickBot="1">
      <c r="A65" s="167"/>
      <c r="B65" s="168"/>
      <c r="C65" s="169"/>
      <c r="D65" s="170"/>
      <c r="E65" s="171"/>
      <c r="F65" s="172"/>
      <c r="G65" s="173"/>
      <c r="H65" s="170"/>
      <c r="I65" s="176"/>
      <c r="J65" s="176"/>
      <c r="K65" s="176"/>
      <c r="L65" s="525"/>
      <c r="M65" s="170"/>
      <c r="N65" s="176"/>
      <c r="O65" s="176"/>
      <c r="P65" s="176"/>
      <c r="Q65" s="526"/>
      <c r="R65" s="92"/>
      <c r="S65" s="92"/>
      <c r="T65" s="92"/>
    </row>
    <row r="66" spans="1:20" ht="15.75" customHeight="1" thickTop="1">
      <c r="A66" s="527"/>
      <c r="B66" s="527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92"/>
      <c r="R66" s="92"/>
      <c r="S66" s="92"/>
      <c r="T66" s="92"/>
    </row>
    <row r="67" spans="1:20" ht="24" thickBot="1">
      <c r="A67" s="389" t="s">
        <v>359</v>
      </c>
      <c r="G67" s="499"/>
      <c r="H67" s="499"/>
      <c r="I67" s="48" t="s">
        <v>390</v>
      </c>
      <c r="J67" s="499"/>
      <c r="K67" s="499"/>
      <c r="L67" s="499"/>
      <c r="M67" s="499"/>
      <c r="N67" s="48" t="s">
        <v>391</v>
      </c>
      <c r="O67" s="499"/>
      <c r="P67" s="499"/>
      <c r="R67" s="92"/>
      <c r="S67" s="92"/>
      <c r="T67" s="92"/>
    </row>
    <row r="68" spans="1:20" ht="39.75" thickBot="1" thickTop="1">
      <c r="A68" s="528" t="s">
        <v>8</v>
      </c>
      <c r="B68" s="529" t="s">
        <v>9</v>
      </c>
      <c r="C68" s="530" t="s">
        <v>1</v>
      </c>
      <c r="D68" s="530" t="s">
        <v>2</v>
      </c>
      <c r="E68" s="530" t="s">
        <v>3</v>
      </c>
      <c r="F68" s="530" t="s">
        <v>10</v>
      </c>
      <c r="G68" s="528" t="str">
        <f>G5</f>
        <v>FINAL READING 01/06/2017</v>
      </c>
      <c r="H68" s="530" t="str">
        <f>H5</f>
        <v>INTIAL READING 01/05/2017</v>
      </c>
      <c r="I68" s="530" t="s">
        <v>4</v>
      </c>
      <c r="J68" s="530" t="s">
        <v>5</v>
      </c>
      <c r="K68" s="530" t="s">
        <v>6</v>
      </c>
      <c r="L68" s="528" t="str">
        <f>G68</f>
        <v>FINAL READING 01/06/2017</v>
      </c>
      <c r="M68" s="530" t="str">
        <f>H68</f>
        <v>INTIAL READING 01/05/2017</v>
      </c>
      <c r="N68" s="530" t="s">
        <v>4</v>
      </c>
      <c r="O68" s="530" t="s">
        <v>5</v>
      </c>
      <c r="P68" s="530" t="s">
        <v>6</v>
      </c>
      <c r="Q68" s="531" t="s">
        <v>307</v>
      </c>
      <c r="R68" s="92"/>
      <c r="S68" s="92"/>
      <c r="T68" s="92"/>
    </row>
    <row r="69" spans="1:20" ht="15.75" customHeight="1" thickTop="1">
      <c r="A69" s="532"/>
      <c r="B69" s="449" t="s">
        <v>385</v>
      </c>
      <c r="C69" s="533"/>
      <c r="D69" s="533"/>
      <c r="E69" s="533"/>
      <c r="F69" s="534"/>
      <c r="G69" s="533"/>
      <c r="H69" s="533"/>
      <c r="I69" s="533"/>
      <c r="J69" s="533"/>
      <c r="K69" s="534"/>
      <c r="L69" s="533"/>
      <c r="M69" s="533"/>
      <c r="N69" s="533"/>
      <c r="O69" s="533"/>
      <c r="P69" s="533"/>
      <c r="Q69" s="535"/>
      <c r="R69" s="92"/>
      <c r="S69" s="92"/>
      <c r="T69" s="92"/>
    </row>
    <row r="70" spans="1:20" ht="15.75" customHeight="1">
      <c r="A70" s="156">
        <v>1</v>
      </c>
      <c r="B70" s="157" t="s">
        <v>433</v>
      </c>
      <c r="C70" s="158">
        <v>5295127</v>
      </c>
      <c r="D70" s="338" t="s">
        <v>12</v>
      </c>
      <c r="E70" s="317" t="s">
        <v>339</v>
      </c>
      <c r="F70" s="163">
        <v>-100</v>
      </c>
      <c r="G70" s="331">
        <v>225683</v>
      </c>
      <c r="H70" s="332">
        <v>218671</v>
      </c>
      <c r="I70" s="268">
        <f>G70-H70</f>
        <v>7012</v>
      </c>
      <c r="J70" s="268">
        <f>$F70*I70</f>
        <v>-701200</v>
      </c>
      <c r="K70" s="268">
        <f>J70/1000000</f>
        <v>-0.7012</v>
      </c>
      <c r="L70" s="331">
        <v>5060</v>
      </c>
      <c r="M70" s="332">
        <v>2906</v>
      </c>
      <c r="N70" s="268">
        <f>L70-M70</f>
        <v>2154</v>
      </c>
      <c r="O70" s="268">
        <f>$F70*N70</f>
        <v>-215400</v>
      </c>
      <c r="P70" s="268">
        <f>O70/1000000</f>
        <v>-0.2154</v>
      </c>
      <c r="Q70" s="471"/>
      <c r="R70" s="92"/>
      <c r="S70" s="92"/>
      <c r="T70" s="92"/>
    </row>
    <row r="71" spans="1:20" ht="15.75" customHeight="1">
      <c r="A71" s="156">
        <v>2</v>
      </c>
      <c r="B71" s="157" t="s">
        <v>436</v>
      </c>
      <c r="C71" s="158">
        <v>5128400</v>
      </c>
      <c r="D71" s="338" t="s">
        <v>12</v>
      </c>
      <c r="E71" s="317" t="s">
        <v>339</v>
      </c>
      <c r="F71" s="163">
        <v>-1000</v>
      </c>
      <c r="G71" s="331">
        <v>2834</v>
      </c>
      <c r="H71" s="332">
        <v>2589</v>
      </c>
      <c r="I71" s="268">
        <f>G71-H71</f>
        <v>245</v>
      </c>
      <c r="J71" s="268">
        <f>$F71*I71</f>
        <v>-245000</v>
      </c>
      <c r="K71" s="268">
        <f>J71/1000000</f>
        <v>-0.245</v>
      </c>
      <c r="L71" s="331">
        <v>251</v>
      </c>
      <c r="M71" s="332">
        <v>172</v>
      </c>
      <c r="N71" s="268">
        <f>L71-M71</f>
        <v>79</v>
      </c>
      <c r="O71" s="268">
        <f>$F71*N71</f>
        <v>-79000</v>
      </c>
      <c r="P71" s="268">
        <f>O71/1000000</f>
        <v>-0.079</v>
      </c>
      <c r="Q71" s="471"/>
      <c r="R71" s="92"/>
      <c r="S71" s="92"/>
      <c r="T71" s="92"/>
    </row>
    <row r="72" spans="1:20" ht="15.75" customHeight="1">
      <c r="A72" s="536"/>
      <c r="B72" s="306" t="s">
        <v>356</v>
      </c>
      <c r="C72" s="325"/>
      <c r="D72" s="338"/>
      <c r="E72" s="317"/>
      <c r="F72" s="163"/>
      <c r="G72" s="160"/>
      <c r="H72" s="160"/>
      <c r="I72" s="160"/>
      <c r="J72" s="160"/>
      <c r="K72" s="160"/>
      <c r="L72" s="536"/>
      <c r="M72" s="160"/>
      <c r="N72" s="160"/>
      <c r="O72" s="160"/>
      <c r="P72" s="160"/>
      <c r="Q72" s="471"/>
      <c r="R72" s="92"/>
      <c r="S72" s="92"/>
      <c r="T72" s="92"/>
    </row>
    <row r="73" spans="1:20" ht="15.75" customHeight="1">
      <c r="A73" s="156">
        <v>3</v>
      </c>
      <c r="B73" s="157" t="s">
        <v>357</v>
      </c>
      <c r="C73" s="158">
        <v>4902555</v>
      </c>
      <c r="D73" s="338" t="s">
        <v>12</v>
      </c>
      <c r="E73" s="317" t="s">
        <v>339</v>
      </c>
      <c r="F73" s="163">
        <v>-75</v>
      </c>
      <c r="G73" s="331">
        <v>7914</v>
      </c>
      <c r="H73" s="332">
        <v>7371</v>
      </c>
      <c r="I73" s="268">
        <f>G73-H73</f>
        <v>543</v>
      </c>
      <c r="J73" s="268">
        <f>$F73*I73</f>
        <v>-40725</v>
      </c>
      <c r="K73" s="268">
        <f>J73/1000000</f>
        <v>-0.040725</v>
      </c>
      <c r="L73" s="331">
        <v>13155</v>
      </c>
      <c r="M73" s="332">
        <v>12801</v>
      </c>
      <c r="N73" s="268">
        <f>L73-M73</f>
        <v>354</v>
      </c>
      <c r="O73" s="268">
        <f>$F73*N73</f>
        <v>-26550</v>
      </c>
      <c r="P73" s="268">
        <f>O73/1000000</f>
        <v>-0.02655</v>
      </c>
      <c r="Q73" s="471"/>
      <c r="R73" s="92"/>
      <c r="S73" s="92"/>
      <c r="T73" s="92"/>
    </row>
    <row r="74" spans="1:20" s="502" customFormat="1" ht="15.75" customHeight="1" thickBot="1">
      <c r="A74" s="167">
        <v>4</v>
      </c>
      <c r="B74" s="450" t="s">
        <v>358</v>
      </c>
      <c r="C74" s="169">
        <v>4902581</v>
      </c>
      <c r="D74" s="170" t="s">
        <v>12</v>
      </c>
      <c r="E74" s="171" t="s">
        <v>339</v>
      </c>
      <c r="F74" s="176">
        <v>-100</v>
      </c>
      <c r="G74" s="537">
        <v>2809</v>
      </c>
      <c r="H74" s="176">
        <v>2490</v>
      </c>
      <c r="I74" s="176">
        <f>G74-H74</f>
        <v>319</v>
      </c>
      <c r="J74" s="176">
        <f>$F74*I74</f>
        <v>-31900</v>
      </c>
      <c r="K74" s="176">
        <f>J74/1000000</f>
        <v>-0.0319</v>
      </c>
      <c r="L74" s="167">
        <v>4813</v>
      </c>
      <c r="M74" s="176">
        <v>4617</v>
      </c>
      <c r="N74" s="176">
        <f>L74-M74</f>
        <v>196</v>
      </c>
      <c r="O74" s="176">
        <f>$F74*N74</f>
        <v>-19600</v>
      </c>
      <c r="P74" s="176">
        <f>O74/1000000</f>
        <v>-0.0196</v>
      </c>
      <c r="Q74" s="526"/>
      <c r="R74" s="252"/>
      <c r="S74" s="252"/>
      <c r="T74" s="252"/>
    </row>
    <row r="75" spans="1:20" ht="15.75" customHeight="1" thickTop="1">
      <c r="A75" s="527"/>
      <c r="B75" s="527"/>
      <c r="C75" s="527"/>
      <c r="D75" s="527"/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92"/>
      <c r="R75" s="92"/>
      <c r="S75" s="92"/>
      <c r="T75" s="92"/>
    </row>
    <row r="76" spans="1:20" ht="15.75" customHeight="1">
      <c r="A76" s="527"/>
      <c r="B76" s="527"/>
      <c r="C76" s="527"/>
      <c r="D76" s="527"/>
      <c r="E76" s="527"/>
      <c r="F76" s="527"/>
      <c r="G76" s="527"/>
      <c r="H76" s="527"/>
      <c r="I76" s="527"/>
      <c r="J76" s="527"/>
      <c r="K76" s="527"/>
      <c r="L76" s="527"/>
      <c r="M76" s="527"/>
      <c r="N76" s="527"/>
      <c r="O76" s="527"/>
      <c r="P76" s="527"/>
      <c r="Q76" s="92"/>
      <c r="R76" s="92"/>
      <c r="S76" s="92"/>
      <c r="T76" s="92"/>
    </row>
    <row r="77" spans="1:16" ht="25.5" customHeight="1">
      <c r="A77" s="174" t="s">
        <v>336</v>
      </c>
      <c r="B77" s="508"/>
      <c r="C77" s="78"/>
      <c r="D77" s="508"/>
      <c r="E77" s="508"/>
      <c r="F77" s="508"/>
      <c r="G77" s="508"/>
      <c r="H77" s="508"/>
      <c r="I77" s="508"/>
      <c r="J77" s="508"/>
      <c r="K77" s="637">
        <f>SUM(K9:K65)+SUM(K73:K74)-K34</f>
        <v>2.9637700000000002</v>
      </c>
      <c r="L77" s="638"/>
      <c r="M77" s="638"/>
      <c r="N77" s="638"/>
      <c r="O77" s="638"/>
      <c r="P77" s="637">
        <f>SUM(P9:P65)+SUM(P73:P74)-P34</f>
        <v>2.99712</v>
      </c>
    </row>
    <row r="78" spans="1:16" ht="12.75">
      <c r="A78" s="508"/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</row>
    <row r="79" spans="1:16" ht="9.75" customHeight="1">
      <c r="A79" s="508"/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</row>
    <row r="80" spans="1:16" ht="12.75" hidden="1">
      <c r="A80" s="508"/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</row>
    <row r="81" spans="1:16" ht="23.25" customHeight="1" thickBot="1">
      <c r="A81" s="508"/>
      <c r="B81" s="508"/>
      <c r="C81" s="639"/>
      <c r="D81" s="508"/>
      <c r="E81" s="508"/>
      <c r="F81" s="508"/>
      <c r="G81" s="508"/>
      <c r="H81" s="508"/>
      <c r="I81" s="508"/>
      <c r="J81" s="640"/>
      <c r="K81" s="582" t="s">
        <v>337</v>
      </c>
      <c r="L81" s="508"/>
      <c r="M81" s="508"/>
      <c r="N81" s="508"/>
      <c r="O81" s="508"/>
      <c r="P81" s="582" t="s">
        <v>338</v>
      </c>
    </row>
    <row r="82" spans="1:17" ht="20.25">
      <c r="A82" s="641"/>
      <c r="B82" s="642"/>
      <c r="C82" s="174"/>
      <c r="D82" s="570"/>
      <c r="E82" s="570"/>
      <c r="F82" s="570"/>
      <c r="G82" s="570"/>
      <c r="H82" s="570"/>
      <c r="I82" s="570"/>
      <c r="J82" s="643"/>
      <c r="K82" s="642"/>
      <c r="L82" s="642"/>
      <c r="M82" s="642"/>
      <c r="N82" s="642"/>
      <c r="O82" s="642"/>
      <c r="P82" s="642"/>
      <c r="Q82" s="571"/>
    </row>
    <row r="83" spans="1:17" ht="20.25">
      <c r="A83" s="239"/>
      <c r="B83" s="174" t="s">
        <v>334</v>
      </c>
      <c r="C83" s="174"/>
      <c r="D83" s="644"/>
      <c r="E83" s="644"/>
      <c r="F83" s="644"/>
      <c r="G83" s="644"/>
      <c r="H83" s="644"/>
      <c r="I83" s="644"/>
      <c r="J83" s="644"/>
      <c r="K83" s="645">
        <f>K77</f>
        <v>2.9637700000000002</v>
      </c>
      <c r="L83" s="646"/>
      <c r="M83" s="646"/>
      <c r="N83" s="646"/>
      <c r="O83" s="646"/>
      <c r="P83" s="645">
        <f>P77</f>
        <v>2.99712</v>
      </c>
      <c r="Q83" s="572"/>
    </row>
    <row r="84" spans="1:17" ht="20.25">
      <c r="A84" s="239"/>
      <c r="B84" s="174"/>
      <c r="C84" s="174"/>
      <c r="D84" s="644"/>
      <c r="E84" s="644"/>
      <c r="F84" s="644"/>
      <c r="G84" s="644"/>
      <c r="H84" s="644"/>
      <c r="I84" s="647"/>
      <c r="J84" s="59"/>
      <c r="K84" s="632"/>
      <c r="L84" s="632"/>
      <c r="M84" s="632"/>
      <c r="N84" s="632"/>
      <c r="O84" s="632"/>
      <c r="P84" s="632"/>
      <c r="Q84" s="572"/>
    </row>
    <row r="85" spans="1:17" ht="20.25">
      <c r="A85" s="239"/>
      <c r="B85" s="174" t="s">
        <v>327</v>
      </c>
      <c r="C85" s="174"/>
      <c r="D85" s="644"/>
      <c r="E85" s="644"/>
      <c r="F85" s="644"/>
      <c r="G85" s="644"/>
      <c r="H85" s="644"/>
      <c r="I85" s="644"/>
      <c r="J85" s="644"/>
      <c r="K85" s="645">
        <f>'STEPPED UP GENCO'!K41</f>
        <v>0.04037226765000001</v>
      </c>
      <c r="L85" s="645"/>
      <c r="M85" s="645"/>
      <c r="N85" s="645"/>
      <c r="O85" s="645"/>
      <c r="P85" s="645">
        <f>'STEPPED UP GENCO'!P41</f>
        <v>-0.06621535992500001</v>
      </c>
      <c r="Q85" s="572"/>
    </row>
    <row r="86" spans="1:17" ht="20.25">
      <c r="A86" s="239"/>
      <c r="B86" s="174"/>
      <c r="C86" s="174"/>
      <c r="D86" s="648"/>
      <c r="E86" s="648"/>
      <c r="F86" s="648"/>
      <c r="G86" s="648"/>
      <c r="H86" s="648"/>
      <c r="I86" s="649"/>
      <c r="J86" s="650"/>
      <c r="K86" s="499"/>
      <c r="L86" s="499"/>
      <c r="M86" s="499"/>
      <c r="N86" s="499"/>
      <c r="O86" s="499"/>
      <c r="P86" s="499"/>
      <c r="Q86" s="572"/>
    </row>
    <row r="87" spans="1:17" ht="20.25">
      <c r="A87" s="239"/>
      <c r="B87" s="174" t="s">
        <v>335</v>
      </c>
      <c r="C87" s="174"/>
      <c r="D87" s="499"/>
      <c r="E87" s="499"/>
      <c r="F87" s="499"/>
      <c r="G87" s="499"/>
      <c r="H87" s="499"/>
      <c r="I87" s="499"/>
      <c r="J87" s="499"/>
      <c r="K87" s="281">
        <f>SUM(K83:K86)</f>
        <v>3.0041422676500003</v>
      </c>
      <c r="L87" s="499"/>
      <c r="M87" s="499"/>
      <c r="N87" s="499"/>
      <c r="O87" s="499"/>
      <c r="P87" s="651">
        <f>SUM(P83:P86)</f>
        <v>2.9309046400749996</v>
      </c>
      <c r="Q87" s="572"/>
    </row>
    <row r="88" spans="1:17" ht="20.25">
      <c r="A88" s="596"/>
      <c r="B88" s="499"/>
      <c r="C88" s="174"/>
      <c r="D88" s="499"/>
      <c r="E88" s="499"/>
      <c r="F88" s="499"/>
      <c r="G88" s="499"/>
      <c r="H88" s="499"/>
      <c r="I88" s="499"/>
      <c r="J88" s="499"/>
      <c r="K88" s="499"/>
      <c r="L88" s="499"/>
      <c r="M88" s="499"/>
      <c r="N88" s="499"/>
      <c r="O88" s="499"/>
      <c r="P88" s="499"/>
      <c r="Q88" s="572"/>
    </row>
    <row r="89" spans="1:17" ht="13.5" thickBot="1">
      <c r="A89" s="597"/>
      <c r="B89" s="573"/>
      <c r="C89" s="573"/>
      <c r="D89" s="573"/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573"/>
      <c r="Q89" s="574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">
      <selection activeCell="K15" sqref="K15"/>
    </sheetView>
  </sheetViews>
  <sheetFormatPr defaultColWidth="9.140625" defaultRowHeight="12.75"/>
  <cols>
    <col min="1" max="1" width="4.7109375" style="455" customWidth="1"/>
    <col min="2" max="2" width="26.7109375" style="455" customWidth="1"/>
    <col min="3" max="3" width="18.57421875" style="455" customWidth="1"/>
    <col min="4" max="4" width="12.8515625" style="455" customWidth="1"/>
    <col min="5" max="5" width="22.140625" style="455" customWidth="1"/>
    <col min="6" max="6" width="14.421875" style="455" customWidth="1"/>
    <col min="7" max="7" width="15.57421875" style="455" customWidth="1"/>
    <col min="8" max="8" width="15.28125" style="455" customWidth="1"/>
    <col min="9" max="9" width="15.00390625" style="455" customWidth="1"/>
    <col min="10" max="10" width="16.7109375" style="455" customWidth="1"/>
    <col min="11" max="11" width="16.57421875" style="455" customWidth="1"/>
    <col min="12" max="12" width="17.140625" style="455" customWidth="1"/>
    <col min="13" max="13" width="14.7109375" style="455" customWidth="1"/>
    <col min="14" max="14" width="15.7109375" style="455" customWidth="1"/>
    <col min="15" max="15" width="18.28125" style="455" customWidth="1"/>
    <col min="16" max="16" width="17.140625" style="455" customWidth="1"/>
    <col min="17" max="17" width="22.00390625" style="455" customWidth="1"/>
    <col min="18" max="16384" width="9.140625" style="455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652" t="str">
        <f>NDPL!Q1</f>
        <v>MAY-2017</v>
      </c>
      <c r="Q2" s="652"/>
    </row>
    <row r="3" ht="23.25">
      <c r="A3" s="180" t="s">
        <v>215</v>
      </c>
    </row>
    <row r="4" spans="1:16" ht="24" thickBot="1">
      <c r="A4" s="3"/>
      <c r="G4" s="499"/>
      <c r="H4" s="499"/>
      <c r="I4" s="48" t="s">
        <v>390</v>
      </c>
      <c r="J4" s="499"/>
      <c r="K4" s="499"/>
      <c r="L4" s="499"/>
      <c r="M4" s="499"/>
      <c r="N4" s="48" t="s">
        <v>391</v>
      </c>
      <c r="O4" s="499"/>
      <c r="P4" s="499"/>
    </row>
    <row r="5" spans="1:17" ht="51.75" customHeight="1" thickBot="1" thickTop="1">
      <c r="A5" s="528" t="s">
        <v>8</v>
      </c>
      <c r="B5" s="529" t="s">
        <v>9</v>
      </c>
      <c r="C5" s="530" t="s">
        <v>1</v>
      </c>
      <c r="D5" s="530" t="s">
        <v>2</v>
      </c>
      <c r="E5" s="530" t="s">
        <v>3</v>
      </c>
      <c r="F5" s="530" t="s">
        <v>10</v>
      </c>
      <c r="G5" s="528" t="str">
        <f>NDPL!G5</f>
        <v>FINAL READING 01/06/2017</v>
      </c>
      <c r="H5" s="530" t="str">
        <f>NDPL!H5</f>
        <v>INTIAL READING 01/05/2017</v>
      </c>
      <c r="I5" s="530" t="s">
        <v>4</v>
      </c>
      <c r="J5" s="530" t="s">
        <v>5</v>
      </c>
      <c r="K5" s="530" t="s">
        <v>6</v>
      </c>
      <c r="L5" s="528" t="str">
        <f>NDPL!G5</f>
        <v>FINAL READING 01/06/2017</v>
      </c>
      <c r="M5" s="530" t="str">
        <f>NDPL!H5</f>
        <v>INTIAL READING 01/05/2017</v>
      </c>
      <c r="N5" s="530" t="s">
        <v>4</v>
      </c>
      <c r="O5" s="530" t="s">
        <v>5</v>
      </c>
      <c r="P5" s="530" t="s">
        <v>6</v>
      </c>
      <c r="Q5" s="531" t="s">
        <v>307</v>
      </c>
    </row>
    <row r="6" ht="14.25" thickBot="1" thickTop="1"/>
    <row r="7" spans="1:17" ht="24" customHeight="1" thickTop="1">
      <c r="A7" s="409" t="s">
        <v>232</v>
      </c>
      <c r="B7" s="60"/>
      <c r="C7" s="61"/>
      <c r="D7" s="61"/>
      <c r="E7" s="61"/>
      <c r="F7" s="61"/>
      <c r="G7" s="631"/>
      <c r="H7" s="629"/>
      <c r="I7" s="629"/>
      <c r="J7" s="629"/>
      <c r="K7" s="653"/>
      <c r="L7" s="654"/>
      <c r="M7" s="518"/>
      <c r="N7" s="629"/>
      <c r="O7" s="629"/>
      <c r="P7" s="655"/>
      <c r="Q7" s="557"/>
    </row>
    <row r="8" spans="1:17" ht="24" customHeight="1">
      <c r="A8" s="656" t="s">
        <v>216</v>
      </c>
      <c r="B8" s="88"/>
      <c r="C8" s="88"/>
      <c r="D8" s="88"/>
      <c r="E8" s="88"/>
      <c r="F8" s="88"/>
      <c r="G8" s="106"/>
      <c r="H8" s="632"/>
      <c r="I8" s="391"/>
      <c r="J8" s="391"/>
      <c r="K8" s="657"/>
      <c r="L8" s="392"/>
      <c r="M8" s="391"/>
      <c r="N8" s="391"/>
      <c r="O8" s="391"/>
      <c r="P8" s="658"/>
      <c r="Q8" s="459"/>
    </row>
    <row r="9" spans="1:17" ht="24" customHeight="1">
      <c r="A9" s="659" t="s">
        <v>217</v>
      </c>
      <c r="B9" s="88"/>
      <c r="C9" s="88"/>
      <c r="D9" s="88"/>
      <c r="E9" s="88"/>
      <c r="F9" s="88"/>
      <c r="G9" s="106"/>
      <c r="H9" s="632"/>
      <c r="I9" s="391"/>
      <c r="J9" s="391"/>
      <c r="K9" s="657"/>
      <c r="L9" s="392"/>
      <c r="M9" s="391"/>
      <c r="N9" s="391"/>
      <c r="O9" s="391"/>
      <c r="P9" s="658"/>
      <c r="Q9" s="459"/>
    </row>
    <row r="10" spans="1:17" ht="24" customHeight="1">
      <c r="A10" s="258">
        <v>1</v>
      </c>
      <c r="B10" s="260" t="s">
        <v>235</v>
      </c>
      <c r="C10" s="408">
        <v>5128430</v>
      </c>
      <c r="D10" s="262" t="s">
        <v>12</v>
      </c>
      <c r="E10" s="261" t="s">
        <v>339</v>
      </c>
      <c r="F10" s="262">
        <v>200</v>
      </c>
      <c r="G10" s="451">
        <v>833</v>
      </c>
      <c r="H10" s="452">
        <v>832</v>
      </c>
      <c r="I10" s="453">
        <f aca="true" t="shared" si="0" ref="I10:I15">G10-H10</f>
        <v>1</v>
      </c>
      <c r="J10" s="453">
        <f>$F10*I10</f>
        <v>200</v>
      </c>
      <c r="K10" s="474">
        <f>J10/1000000</f>
        <v>0.0002</v>
      </c>
      <c r="L10" s="451">
        <v>11842</v>
      </c>
      <c r="M10" s="452">
        <v>8576</v>
      </c>
      <c r="N10" s="453">
        <f aca="true" t="shared" si="1" ref="N10:N15">L10-M10</f>
        <v>3266</v>
      </c>
      <c r="O10" s="453">
        <f>$F10*N10</f>
        <v>653200</v>
      </c>
      <c r="P10" s="475">
        <f>O10/1000000</f>
        <v>0.6532</v>
      </c>
      <c r="Q10" s="459"/>
    </row>
    <row r="11" spans="1:17" ht="24" customHeight="1">
      <c r="A11" s="258">
        <v>2</v>
      </c>
      <c r="B11" s="260" t="s">
        <v>236</v>
      </c>
      <c r="C11" s="408">
        <v>4864849</v>
      </c>
      <c r="D11" s="262" t="s">
        <v>12</v>
      </c>
      <c r="E11" s="261" t="s">
        <v>339</v>
      </c>
      <c r="F11" s="262">
        <v>1000</v>
      </c>
      <c r="G11" s="451">
        <v>1509</v>
      </c>
      <c r="H11" s="452">
        <v>1509</v>
      </c>
      <c r="I11" s="453">
        <f t="shared" si="0"/>
        <v>0</v>
      </c>
      <c r="J11" s="453">
        <f aca="true" t="shared" si="2" ref="J11:J33">$F11*I11</f>
        <v>0</v>
      </c>
      <c r="K11" s="474">
        <f aca="true" t="shared" si="3" ref="K11:K33">J11/1000000</f>
        <v>0</v>
      </c>
      <c r="L11" s="451">
        <v>40098</v>
      </c>
      <c r="M11" s="452">
        <v>39717</v>
      </c>
      <c r="N11" s="453">
        <f t="shared" si="1"/>
        <v>381</v>
      </c>
      <c r="O11" s="453">
        <f aca="true" t="shared" si="4" ref="O11:O33">$F11*N11</f>
        <v>381000</v>
      </c>
      <c r="P11" s="475">
        <f aca="true" t="shared" si="5" ref="P11:P33">O11/1000000</f>
        <v>0.381</v>
      </c>
      <c r="Q11" s="459"/>
    </row>
    <row r="12" spans="1:17" ht="24" customHeight="1">
      <c r="A12" s="258">
        <v>3</v>
      </c>
      <c r="B12" s="260" t="s">
        <v>218</v>
      </c>
      <c r="C12" s="408">
        <v>4864846</v>
      </c>
      <c r="D12" s="262" t="s">
        <v>12</v>
      </c>
      <c r="E12" s="261" t="s">
        <v>339</v>
      </c>
      <c r="F12" s="262">
        <v>1000</v>
      </c>
      <c r="G12" s="451">
        <v>4100</v>
      </c>
      <c r="H12" s="452">
        <v>4100</v>
      </c>
      <c r="I12" s="453">
        <f t="shared" si="0"/>
        <v>0</v>
      </c>
      <c r="J12" s="453">
        <f t="shared" si="2"/>
        <v>0</v>
      </c>
      <c r="K12" s="474">
        <f t="shared" si="3"/>
        <v>0</v>
      </c>
      <c r="L12" s="451">
        <v>49875</v>
      </c>
      <c r="M12" s="452">
        <v>49171</v>
      </c>
      <c r="N12" s="453">
        <f t="shared" si="1"/>
        <v>704</v>
      </c>
      <c r="O12" s="453">
        <f t="shared" si="4"/>
        <v>704000</v>
      </c>
      <c r="P12" s="475">
        <f t="shared" si="5"/>
        <v>0.704</v>
      </c>
      <c r="Q12" s="459"/>
    </row>
    <row r="13" spans="1:17" ht="24" customHeight="1">
      <c r="A13" s="258">
        <v>4</v>
      </c>
      <c r="B13" s="260" t="s">
        <v>219</v>
      </c>
      <c r="C13" s="408">
        <v>4864828</v>
      </c>
      <c r="D13" s="262" t="s">
        <v>12</v>
      </c>
      <c r="E13" s="261" t="s">
        <v>339</v>
      </c>
      <c r="F13" s="262">
        <v>133.333</v>
      </c>
      <c r="G13" s="451">
        <v>999960</v>
      </c>
      <c r="H13" s="452">
        <v>999960</v>
      </c>
      <c r="I13" s="453">
        <f t="shared" si="0"/>
        <v>0</v>
      </c>
      <c r="J13" s="453">
        <f>$F13*I13</f>
        <v>0</v>
      </c>
      <c r="K13" s="474">
        <f>J13/1000000</f>
        <v>0</v>
      </c>
      <c r="L13" s="451">
        <v>43806</v>
      </c>
      <c r="M13" s="452">
        <v>41614</v>
      </c>
      <c r="N13" s="453">
        <f t="shared" si="1"/>
        <v>2192</v>
      </c>
      <c r="O13" s="453">
        <f>$F13*N13</f>
        <v>292265.936</v>
      </c>
      <c r="P13" s="475">
        <f>O13/1000000</f>
        <v>0.292265936</v>
      </c>
      <c r="Q13" s="459"/>
    </row>
    <row r="14" spans="1:17" ht="24" customHeight="1">
      <c r="A14" s="258">
        <v>5</v>
      </c>
      <c r="B14" s="260" t="s">
        <v>399</v>
      </c>
      <c r="C14" s="408">
        <v>4864850</v>
      </c>
      <c r="D14" s="262" t="s">
        <v>12</v>
      </c>
      <c r="E14" s="261" t="s">
        <v>339</v>
      </c>
      <c r="F14" s="262">
        <v>1000</v>
      </c>
      <c r="G14" s="451">
        <v>6483</v>
      </c>
      <c r="H14" s="452">
        <v>6493</v>
      </c>
      <c r="I14" s="453">
        <f t="shared" si="0"/>
        <v>-10</v>
      </c>
      <c r="J14" s="453">
        <f t="shared" si="2"/>
        <v>-10000</v>
      </c>
      <c r="K14" s="747">
        <f t="shared" si="3"/>
        <v>-0.01</v>
      </c>
      <c r="L14" s="451">
        <v>11377</v>
      </c>
      <c r="M14" s="452">
        <v>11348</v>
      </c>
      <c r="N14" s="453">
        <f t="shared" si="1"/>
        <v>29</v>
      </c>
      <c r="O14" s="453">
        <f t="shared" si="4"/>
        <v>29000</v>
      </c>
      <c r="P14" s="475">
        <f t="shared" si="5"/>
        <v>0.029</v>
      </c>
      <c r="Q14" s="459"/>
    </row>
    <row r="15" spans="1:17" ht="24" customHeight="1">
      <c r="A15" s="258">
        <v>6</v>
      </c>
      <c r="B15" s="260" t="s">
        <v>398</v>
      </c>
      <c r="C15" s="408">
        <v>4864900</v>
      </c>
      <c r="D15" s="262" t="s">
        <v>12</v>
      </c>
      <c r="E15" s="261" t="s">
        <v>339</v>
      </c>
      <c r="F15" s="262">
        <v>500</v>
      </c>
      <c r="G15" s="451">
        <v>12339</v>
      </c>
      <c r="H15" s="452">
        <v>12327</v>
      </c>
      <c r="I15" s="453">
        <f t="shared" si="0"/>
        <v>12</v>
      </c>
      <c r="J15" s="453">
        <f>$F15*I15</f>
        <v>6000</v>
      </c>
      <c r="K15" s="474">
        <f>J15/1000000</f>
        <v>0.006</v>
      </c>
      <c r="L15" s="451">
        <v>62543</v>
      </c>
      <c r="M15" s="452">
        <v>61700</v>
      </c>
      <c r="N15" s="453">
        <f t="shared" si="1"/>
        <v>843</v>
      </c>
      <c r="O15" s="453">
        <f>$F15*N15</f>
        <v>421500</v>
      </c>
      <c r="P15" s="475">
        <f>O15/1000000</f>
        <v>0.4215</v>
      </c>
      <c r="Q15" s="459"/>
    </row>
    <row r="16" spans="1:17" ht="24" customHeight="1">
      <c r="A16" s="660" t="s">
        <v>220</v>
      </c>
      <c r="B16" s="260"/>
      <c r="C16" s="408"/>
      <c r="D16" s="262"/>
      <c r="E16" s="260"/>
      <c r="F16" s="262"/>
      <c r="G16" s="661"/>
      <c r="H16" s="453"/>
      <c r="I16" s="453"/>
      <c r="J16" s="453"/>
      <c r="K16" s="474"/>
      <c r="L16" s="661"/>
      <c r="M16" s="453"/>
      <c r="N16" s="453"/>
      <c r="O16" s="453"/>
      <c r="P16" s="475"/>
      <c r="Q16" s="459"/>
    </row>
    <row r="17" spans="1:17" ht="24" customHeight="1">
      <c r="A17" s="258">
        <v>7</v>
      </c>
      <c r="B17" s="260" t="s">
        <v>237</v>
      </c>
      <c r="C17" s="408">
        <v>4864804</v>
      </c>
      <c r="D17" s="262" t="s">
        <v>12</v>
      </c>
      <c r="E17" s="261" t="s">
        <v>339</v>
      </c>
      <c r="F17" s="262">
        <v>100</v>
      </c>
      <c r="G17" s="451">
        <v>995216</v>
      </c>
      <c r="H17" s="452">
        <v>995210</v>
      </c>
      <c r="I17" s="453">
        <f>G17-H17</f>
        <v>6</v>
      </c>
      <c r="J17" s="453">
        <f t="shared" si="2"/>
        <v>600</v>
      </c>
      <c r="K17" s="474">
        <f t="shared" si="3"/>
        <v>0.0006</v>
      </c>
      <c r="L17" s="451">
        <v>999759</v>
      </c>
      <c r="M17" s="452">
        <v>999952</v>
      </c>
      <c r="N17" s="453">
        <f>L17-M17</f>
        <v>-193</v>
      </c>
      <c r="O17" s="453">
        <f t="shared" si="4"/>
        <v>-19300</v>
      </c>
      <c r="P17" s="475">
        <f t="shared" si="5"/>
        <v>-0.0193</v>
      </c>
      <c r="Q17" s="459"/>
    </row>
    <row r="18" spans="1:17" ht="24" customHeight="1">
      <c r="A18" s="258">
        <v>8</v>
      </c>
      <c r="B18" s="260" t="s">
        <v>236</v>
      </c>
      <c r="C18" s="408">
        <v>4864845</v>
      </c>
      <c r="D18" s="262" t="s">
        <v>12</v>
      </c>
      <c r="E18" s="261" t="s">
        <v>339</v>
      </c>
      <c r="F18" s="262">
        <v>1000</v>
      </c>
      <c r="G18" s="451">
        <v>999999</v>
      </c>
      <c r="H18" s="452">
        <v>999998</v>
      </c>
      <c r="I18" s="453">
        <f>G18-H18</f>
        <v>1</v>
      </c>
      <c r="J18" s="453">
        <f>$F18*I18</f>
        <v>1000</v>
      </c>
      <c r="K18" s="474">
        <f>J18/1000000</f>
        <v>0.001</v>
      </c>
      <c r="L18" s="451">
        <v>1000002</v>
      </c>
      <c r="M18" s="452">
        <v>999999</v>
      </c>
      <c r="N18" s="453">
        <f>L18-M18</f>
        <v>3</v>
      </c>
      <c r="O18" s="453">
        <f>$F18*N18</f>
        <v>3000</v>
      </c>
      <c r="P18" s="475">
        <f>O18/1000000</f>
        <v>0.003</v>
      </c>
      <c r="Q18" s="459"/>
    </row>
    <row r="19" spans="1:17" ht="24" customHeight="1">
      <c r="A19" s="259"/>
      <c r="B19" s="662" t="s">
        <v>231</v>
      </c>
      <c r="C19" s="663"/>
      <c r="D19" s="262"/>
      <c r="E19" s="260"/>
      <c r="F19" s="276"/>
      <c r="G19" s="392"/>
      <c r="H19" s="391"/>
      <c r="I19" s="391"/>
      <c r="J19" s="391"/>
      <c r="K19" s="664">
        <f>SUM(K10:K18)</f>
        <v>-0.0021999999999999997</v>
      </c>
      <c r="L19" s="665"/>
      <c r="M19" s="666"/>
      <c r="N19" s="666"/>
      <c r="O19" s="666"/>
      <c r="P19" s="667">
        <f>SUM(P10:P18)</f>
        <v>2.4646659360000003</v>
      </c>
      <c r="Q19" s="459"/>
    </row>
    <row r="20" spans="1:17" ht="24" customHeight="1">
      <c r="A20" s="259"/>
      <c r="B20" s="149"/>
      <c r="C20" s="663"/>
      <c r="D20" s="262"/>
      <c r="E20" s="260"/>
      <c r="F20" s="276"/>
      <c r="G20" s="392"/>
      <c r="H20" s="391"/>
      <c r="I20" s="391"/>
      <c r="J20" s="391"/>
      <c r="K20" s="668"/>
      <c r="L20" s="392"/>
      <c r="M20" s="391"/>
      <c r="N20" s="391"/>
      <c r="O20" s="391"/>
      <c r="P20" s="669"/>
      <c r="Q20" s="459"/>
    </row>
    <row r="21" spans="1:17" ht="24" customHeight="1">
      <c r="A21" s="660" t="s">
        <v>221</v>
      </c>
      <c r="B21" s="88"/>
      <c r="C21" s="670"/>
      <c r="D21" s="276"/>
      <c r="E21" s="88"/>
      <c r="F21" s="276"/>
      <c r="G21" s="392"/>
      <c r="H21" s="391"/>
      <c r="I21" s="391"/>
      <c r="J21" s="391"/>
      <c r="K21" s="657"/>
      <c r="L21" s="392"/>
      <c r="M21" s="391"/>
      <c r="N21" s="391"/>
      <c r="O21" s="391"/>
      <c r="P21" s="658"/>
      <c r="Q21" s="459"/>
    </row>
    <row r="22" spans="1:17" ht="24" customHeight="1">
      <c r="A22" s="259"/>
      <c r="B22" s="88"/>
      <c r="C22" s="670"/>
      <c r="D22" s="276"/>
      <c r="E22" s="88"/>
      <c r="F22" s="276"/>
      <c r="G22" s="392"/>
      <c r="H22" s="391"/>
      <c r="I22" s="391"/>
      <c r="J22" s="391"/>
      <c r="K22" s="657"/>
      <c r="L22" s="392"/>
      <c r="M22" s="391"/>
      <c r="N22" s="391"/>
      <c r="O22" s="391"/>
      <c r="P22" s="658"/>
      <c r="Q22" s="459"/>
    </row>
    <row r="23" spans="1:17" ht="24" customHeight="1">
      <c r="A23" s="258">
        <v>9</v>
      </c>
      <c r="B23" s="88" t="s">
        <v>222</v>
      </c>
      <c r="C23" s="408">
        <v>4865065</v>
      </c>
      <c r="D23" s="276" t="s">
        <v>12</v>
      </c>
      <c r="E23" s="261" t="s">
        <v>339</v>
      </c>
      <c r="F23" s="262">
        <v>100</v>
      </c>
      <c r="G23" s="451">
        <v>3438</v>
      </c>
      <c r="H23" s="452">
        <v>3438</v>
      </c>
      <c r="I23" s="453">
        <f aca="true" t="shared" si="6" ref="I23:I29">G23-H23</f>
        <v>0</v>
      </c>
      <c r="J23" s="453">
        <f t="shared" si="2"/>
        <v>0</v>
      </c>
      <c r="K23" s="474">
        <f t="shared" si="3"/>
        <v>0</v>
      </c>
      <c r="L23" s="451">
        <v>34490</v>
      </c>
      <c r="M23" s="452">
        <v>34490</v>
      </c>
      <c r="N23" s="453">
        <f aca="true" t="shared" si="7" ref="N23:N29">L23-M23</f>
        <v>0</v>
      </c>
      <c r="O23" s="453">
        <f t="shared" si="4"/>
        <v>0</v>
      </c>
      <c r="P23" s="475">
        <f t="shared" si="5"/>
        <v>0</v>
      </c>
      <c r="Q23" s="459"/>
    </row>
    <row r="24" spans="1:17" ht="24" customHeight="1">
      <c r="A24" s="258">
        <v>10</v>
      </c>
      <c r="B24" s="88" t="s">
        <v>223</v>
      </c>
      <c r="C24" s="408">
        <v>4865066</v>
      </c>
      <c r="D24" s="276" t="s">
        <v>12</v>
      </c>
      <c r="E24" s="261" t="s">
        <v>339</v>
      </c>
      <c r="F24" s="262">
        <v>100</v>
      </c>
      <c r="G24" s="451">
        <v>56359</v>
      </c>
      <c r="H24" s="452">
        <v>56150</v>
      </c>
      <c r="I24" s="453">
        <f t="shared" si="6"/>
        <v>209</v>
      </c>
      <c r="J24" s="453">
        <f t="shared" si="2"/>
        <v>20900</v>
      </c>
      <c r="K24" s="474">
        <f t="shared" si="3"/>
        <v>0.0209</v>
      </c>
      <c r="L24" s="451">
        <v>88920</v>
      </c>
      <c r="M24" s="452">
        <v>88274</v>
      </c>
      <c r="N24" s="453">
        <f t="shared" si="7"/>
        <v>646</v>
      </c>
      <c r="O24" s="453">
        <f t="shared" si="4"/>
        <v>64600</v>
      </c>
      <c r="P24" s="475">
        <f t="shared" si="5"/>
        <v>0.0646</v>
      </c>
      <c r="Q24" s="459"/>
    </row>
    <row r="25" spans="1:17" ht="24" customHeight="1">
      <c r="A25" s="258">
        <v>11</v>
      </c>
      <c r="B25" s="88" t="s">
        <v>224</v>
      </c>
      <c r="C25" s="408">
        <v>4865067</v>
      </c>
      <c r="D25" s="276" t="s">
        <v>12</v>
      </c>
      <c r="E25" s="261" t="s">
        <v>339</v>
      </c>
      <c r="F25" s="262">
        <v>100</v>
      </c>
      <c r="G25" s="451">
        <v>77853</v>
      </c>
      <c r="H25" s="452">
        <v>77832</v>
      </c>
      <c r="I25" s="453">
        <f t="shared" si="6"/>
        <v>21</v>
      </c>
      <c r="J25" s="453">
        <f t="shared" si="2"/>
        <v>2100</v>
      </c>
      <c r="K25" s="474">
        <f t="shared" si="3"/>
        <v>0.0021</v>
      </c>
      <c r="L25" s="451">
        <v>15928</v>
      </c>
      <c r="M25" s="452">
        <v>15174</v>
      </c>
      <c r="N25" s="453">
        <f t="shared" si="7"/>
        <v>754</v>
      </c>
      <c r="O25" s="453">
        <f t="shared" si="4"/>
        <v>75400</v>
      </c>
      <c r="P25" s="475">
        <f t="shared" si="5"/>
        <v>0.0754</v>
      </c>
      <c r="Q25" s="459"/>
    </row>
    <row r="26" spans="1:17" ht="24" customHeight="1">
      <c r="A26" s="258">
        <v>12</v>
      </c>
      <c r="B26" s="88" t="s">
        <v>225</v>
      </c>
      <c r="C26" s="408">
        <v>4865078</v>
      </c>
      <c r="D26" s="276" t="s">
        <v>12</v>
      </c>
      <c r="E26" s="261" t="s">
        <v>339</v>
      </c>
      <c r="F26" s="262">
        <v>100</v>
      </c>
      <c r="G26" s="451">
        <v>61634</v>
      </c>
      <c r="H26" s="452">
        <v>61624</v>
      </c>
      <c r="I26" s="453">
        <f t="shared" si="6"/>
        <v>10</v>
      </c>
      <c r="J26" s="453">
        <f t="shared" si="2"/>
        <v>1000</v>
      </c>
      <c r="K26" s="474">
        <f t="shared" si="3"/>
        <v>0.001</v>
      </c>
      <c r="L26" s="451">
        <v>104335</v>
      </c>
      <c r="M26" s="452">
        <v>102419</v>
      </c>
      <c r="N26" s="453">
        <f t="shared" si="7"/>
        <v>1916</v>
      </c>
      <c r="O26" s="453">
        <f t="shared" si="4"/>
        <v>191600</v>
      </c>
      <c r="P26" s="475">
        <f t="shared" si="5"/>
        <v>0.1916</v>
      </c>
      <c r="Q26" s="459"/>
    </row>
    <row r="27" spans="1:17" ht="24" customHeight="1">
      <c r="A27" s="258">
        <v>13</v>
      </c>
      <c r="B27" s="88" t="s">
        <v>225</v>
      </c>
      <c r="C27" s="511">
        <v>4865079</v>
      </c>
      <c r="D27" s="730" t="s">
        <v>12</v>
      </c>
      <c r="E27" s="261" t="s">
        <v>339</v>
      </c>
      <c r="F27" s="731">
        <v>100</v>
      </c>
      <c r="G27" s="451">
        <v>999989</v>
      </c>
      <c r="H27" s="452">
        <v>999989</v>
      </c>
      <c r="I27" s="453">
        <f t="shared" si="6"/>
        <v>0</v>
      </c>
      <c r="J27" s="453">
        <f t="shared" si="2"/>
        <v>0</v>
      </c>
      <c r="K27" s="474">
        <f t="shared" si="3"/>
        <v>0</v>
      </c>
      <c r="L27" s="451">
        <v>20273</v>
      </c>
      <c r="M27" s="452">
        <v>20273</v>
      </c>
      <c r="N27" s="453">
        <f t="shared" si="7"/>
        <v>0</v>
      </c>
      <c r="O27" s="453">
        <f t="shared" si="4"/>
        <v>0</v>
      </c>
      <c r="P27" s="475">
        <f t="shared" si="5"/>
        <v>0</v>
      </c>
      <c r="Q27" s="459"/>
    </row>
    <row r="28" spans="1:17" ht="24" customHeight="1">
      <c r="A28" s="258">
        <v>14</v>
      </c>
      <c r="B28" s="88" t="s">
        <v>226</v>
      </c>
      <c r="C28" s="408">
        <v>4902552</v>
      </c>
      <c r="D28" s="276" t="s">
        <v>12</v>
      </c>
      <c r="E28" s="261" t="s">
        <v>339</v>
      </c>
      <c r="F28" s="715">
        <v>75</v>
      </c>
      <c r="G28" s="451">
        <v>629</v>
      </c>
      <c r="H28" s="452">
        <v>629</v>
      </c>
      <c r="I28" s="453">
        <f>G28-H28</f>
        <v>0</v>
      </c>
      <c r="J28" s="453">
        <f>$F28*I28</f>
        <v>0</v>
      </c>
      <c r="K28" s="474">
        <f>J28/1000000</f>
        <v>0</v>
      </c>
      <c r="L28" s="451">
        <v>1057</v>
      </c>
      <c r="M28" s="452">
        <v>1032</v>
      </c>
      <c r="N28" s="453">
        <f>L28-M28</f>
        <v>25</v>
      </c>
      <c r="O28" s="453">
        <f>$F28*N28</f>
        <v>1875</v>
      </c>
      <c r="P28" s="475">
        <f>O28/1000000</f>
        <v>0.001875</v>
      </c>
      <c r="Q28" s="459"/>
    </row>
    <row r="29" spans="1:17" ht="24" customHeight="1">
      <c r="A29" s="258">
        <v>15</v>
      </c>
      <c r="B29" s="88" t="s">
        <v>226</v>
      </c>
      <c r="C29" s="408">
        <v>4865075</v>
      </c>
      <c r="D29" s="276" t="s">
        <v>12</v>
      </c>
      <c r="E29" s="261" t="s">
        <v>339</v>
      </c>
      <c r="F29" s="262">
        <v>100</v>
      </c>
      <c r="G29" s="451">
        <v>10255</v>
      </c>
      <c r="H29" s="452">
        <v>10255</v>
      </c>
      <c r="I29" s="453">
        <f t="shared" si="6"/>
        <v>0</v>
      </c>
      <c r="J29" s="453">
        <f t="shared" si="2"/>
        <v>0</v>
      </c>
      <c r="K29" s="474">
        <f t="shared" si="3"/>
        <v>0</v>
      </c>
      <c r="L29" s="451">
        <v>3322</v>
      </c>
      <c r="M29" s="452">
        <v>3322</v>
      </c>
      <c r="N29" s="453">
        <f t="shared" si="7"/>
        <v>0</v>
      </c>
      <c r="O29" s="453">
        <f t="shared" si="4"/>
        <v>0</v>
      </c>
      <c r="P29" s="475">
        <f t="shared" si="5"/>
        <v>0</v>
      </c>
      <c r="Q29" s="470"/>
    </row>
    <row r="30" spans="1:17" ht="24" customHeight="1">
      <c r="A30" s="660" t="s">
        <v>227</v>
      </c>
      <c r="B30" s="149"/>
      <c r="C30" s="671"/>
      <c r="D30" s="149"/>
      <c r="E30" s="88"/>
      <c r="F30" s="262"/>
      <c r="G30" s="661"/>
      <c r="H30" s="453"/>
      <c r="I30" s="453"/>
      <c r="J30" s="453"/>
      <c r="K30" s="672">
        <f>SUM(K23:K28)</f>
        <v>0.024</v>
      </c>
      <c r="L30" s="661"/>
      <c r="M30" s="453"/>
      <c r="N30" s="453"/>
      <c r="O30" s="453"/>
      <c r="P30" s="673">
        <f>SUM(P23:P28)</f>
        <v>0.333475</v>
      </c>
      <c r="Q30" s="459"/>
    </row>
    <row r="31" spans="1:17" ht="24" customHeight="1">
      <c r="A31" s="410" t="s">
        <v>233</v>
      </c>
      <c r="B31" s="149"/>
      <c r="C31" s="671"/>
      <c r="D31" s="149"/>
      <c r="E31" s="88"/>
      <c r="F31" s="262"/>
      <c r="G31" s="661"/>
      <c r="H31" s="453"/>
      <c r="I31" s="453"/>
      <c r="J31" s="453"/>
      <c r="K31" s="672"/>
      <c r="L31" s="661"/>
      <c r="M31" s="453"/>
      <c r="N31" s="453"/>
      <c r="O31" s="453"/>
      <c r="P31" s="673"/>
      <c r="Q31" s="459"/>
    </row>
    <row r="32" spans="1:17" ht="24" customHeight="1">
      <c r="A32" s="656" t="s">
        <v>228</v>
      </c>
      <c r="B32" s="88"/>
      <c r="C32" s="539"/>
      <c r="D32" s="88"/>
      <c r="E32" s="88"/>
      <c r="F32" s="276"/>
      <c r="G32" s="661"/>
      <c r="H32" s="453"/>
      <c r="I32" s="453"/>
      <c r="J32" s="453"/>
      <c r="K32" s="474"/>
      <c r="L32" s="661"/>
      <c r="M32" s="453"/>
      <c r="N32" s="453"/>
      <c r="O32" s="453"/>
      <c r="P32" s="475"/>
      <c r="Q32" s="459"/>
    </row>
    <row r="33" spans="1:17" ht="24" customHeight="1">
      <c r="A33" s="258">
        <v>16</v>
      </c>
      <c r="B33" s="674" t="s">
        <v>229</v>
      </c>
      <c r="C33" s="671">
        <v>4902545</v>
      </c>
      <c r="D33" s="262" t="s">
        <v>12</v>
      </c>
      <c r="E33" s="261" t="s">
        <v>339</v>
      </c>
      <c r="F33" s="262">
        <v>50</v>
      </c>
      <c r="G33" s="451">
        <v>0</v>
      </c>
      <c r="H33" s="452">
        <v>0</v>
      </c>
      <c r="I33" s="453">
        <f>G33-H33</f>
        <v>0</v>
      </c>
      <c r="J33" s="453">
        <f t="shared" si="2"/>
        <v>0</v>
      </c>
      <c r="K33" s="474">
        <f t="shared" si="3"/>
        <v>0</v>
      </c>
      <c r="L33" s="451">
        <v>0</v>
      </c>
      <c r="M33" s="452">
        <v>0</v>
      </c>
      <c r="N33" s="453">
        <f>L33-M33</f>
        <v>0</v>
      </c>
      <c r="O33" s="453">
        <f t="shared" si="4"/>
        <v>0</v>
      </c>
      <c r="P33" s="475">
        <f t="shared" si="5"/>
        <v>0</v>
      </c>
      <c r="Q33" s="459"/>
    </row>
    <row r="34" spans="1:17" ht="24" customHeight="1">
      <c r="A34" s="660" t="s">
        <v>230</v>
      </c>
      <c r="B34" s="149"/>
      <c r="C34" s="675"/>
      <c r="D34" s="674"/>
      <c r="E34" s="88"/>
      <c r="F34" s="262"/>
      <c r="G34" s="106"/>
      <c r="H34" s="391"/>
      <c r="I34" s="391"/>
      <c r="J34" s="391"/>
      <c r="K34" s="664">
        <f>SUM(K33)</f>
        <v>0</v>
      </c>
      <c r="L34" s="392"/>
      <c r="M34" s="391"/>
      <c r="N34" s="391"/>
      <c r="O34" s="391"/>
      <c r="P34" s="667">
        <f>SUM(P33)</f>
        <v>0</v>
      </c>
      <c r="Q34" s="459"/>
    </row>
    <row r="35" spans="1:17" ht="19.5" customHeight="1" thickBot="1">
      <c r="A35" s="72"/>
      <c r="B35" s="73"/>
      <c r="C35" s="74"/>
      <c r="D35" s="75"/>
      <c r="E35" s="76"/>
      <c r="F35" s="76"/>
      <c r="G35" s="77"/>
      <c r="H35" s="519"/>
      <c r="I35" s="519"/>
      <c r="J35" s="519"/>
      <c r="K35" s="676"/>
      <c r="L35" s="677"/>
      <c r="M35" s="519"/>
      <c r="N35" s="519"/>
      <c r="O35" s="519"/>
      <c r="P35" s="678"/>
      <c r="Q35" s="569"/>
    </row>
    <row r="36" spans="1:16" ht="13.5" thickTop="1">
      <c r="A36" s="71"/>
      <c r="B36" s="79"/>
      <c r="C36" s="63"/>
      <c r="D36" s="65"/>
      <c r="E36" s="64"/>
      <c r="F36" s="64"/>
      <c r="G36" s="80"/>
      <c r="H36" s="632"/>
      <c r="I36" s="391"/>
      <c r="J36" s="391"/>
      <c r="K36" s="657"/>
      <c r="L36" s="632"/>
      <c r="M36" s="632"/>
      <c r="N36" s="391"/>
      <c r="O36" s="391"/>
      <c r="P36" s="679"/>
    </row>
    <row r="37" spans="1:16" ht="12.75">
      <c r="A37" s="71"/>
      <c r="B37" s="79"/>
      <c r="C37" s="63"/>
      <c r="D37" s="65"/>
      <c r="E37" s="64"/>
      <c r="F37" s="64"/>
      <c r="G37" s="80"/>
      <c r="H37" s="632"/>
      <c r="I37" s="391"/>
      <c r="J37" s="391"/>
      <c r="K37" s="657"/>
      <c r="L37" s="632"/>
      <c r="M37" s="632"/>
      <c r="N37" s="391"/>
      <c r="O37" s="391"/>
      <c r="P37" s="679"/>
    </row>
    <row r="38" spans="1:16" ht="12.75">
      <c r="A38" s="632"/>
      <c r="B38" s="508"/>
      <c r="C38" s="508"/>
      <c r="D38" s="508"/>
      <c r="E38" s="508"/>
      <c r="F38" s="508"/>
      <c r="G38" s="508"/>
      <c r="H38" s="508"/>
      <c r="I38" s="508"/>
      <c r="J38" s="508"/>
      <c r="K38" s="680"/>
      <c r="L38" s="508"/>
      <c r="M38" s="508"/>
      <c r="N38" s="508"/>
      <c r="O38" s="508"/>
      <c r="P38" s="681"/>
    </row>
    <row r="39" spans="1:16" ht="20.25">
      <c r="A39" s="165"/>
      <c r="B39" s="662" t="s">
        <v>227</v>
      </c>
      <c r="C39" s="682"/>
      <c r="D39" s="682"/>
      <c r="E39" s="682"/>
      <c r="F39" s="682"/>
      <c r="G39" s="682"/>
      <c r="H39" s="682"/>
      <c r="I39" s="682"/>
      <c r="J39" s="682"/>
      <c r="K39" s="664">
        <f>K30-K34</f>
        <v>0.024</v>
      </c>
      <c r="L39" s="683"/>
      <c r="M39" s="683"/>
      <c r="N39" s="683"/>
      <c r="O39" s="683"/>
      <c r="P39" s="684">
        <f>P30-P34</f>
        <v>0.333475</v>
      </c>
    </row>
    <row r="40" spans="1:16" ht="20.25">
      <c r="A40" s="96"/>
      <c r="B40" s="662" t="s">
        <v>231</v>
      </c>
      <c r="C40" s="670"/>
      <c r="D40" s="670"/>
      <c r="E40" s="670"/>
      <c r="F40" s="670"/>
      <c r="G40" s="670"/>
      <c r="H40" s="670"/>
      <c r="I40" s="670"/>
      <c r="J40" s="670"/>
      <c r="K40" s="664">
        <f>K19</f>
        <v>-0.0021999999999999997</v>
      </c>
      <c r="L40" s="683"/>
      <c r="M40" s="683"/>
      <c r="N40" s="683"/>
      <c r="O40" s="683"/>
      <c r="P40" s="684">
        <f>P19</f>
        <v>2.4646659360000003</v>
      </c>
    </row>
    <row r="41" spans="1:16" ht="18">
      <c r="A41" s="96"/>
      <c r="B41" s="88"/>
      <c r="C41" s="92"/>
      <c r="D41" s="92"/>
      <c r="E41" s="92"/>
      <c r="F41" s="92"/>
      <c r="G41" s="92"/>
      <c r="H41" s="92"/>
      <c r="I41" s="92"/>
      <c r="J41" s="92"/>
      <c r="K41" s="685"/>
      <c r="L41" s="686"/>
      <c r="M41" s="686"/>
      <c r="N41" s="686"/>
      <c r="O41" s="686"/>
      <c r="P41" s="687"/>
    </row>
    <row r="42" spans="1:16" ht="3" customHeight="1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685"/>
      <c r="L42" s="686"/>
      <c r="M42" s="686"/>
      <c r="N42" s="686"/>
      <c r="O42" s="686"/>
      <c r="P42" s="687"/>
    </row>
    <row r="43" spans="1:16" ht="23.25">
      <c r="A43" s="96"/>
      <c r="B43" s="388" t="s">
        <v>234</v>
      </c>
      <c r="C43" s="688"/>
      <c r="D43" s="3"/>
      <c r="E43" s="3"/>
      <c r="F43" s="3"/>
      <c r="G43" s="3"/>
      <c r="H43" s="3"/>
      <c r="I43" s="3"/>
      <c r="J43" s="3"/>
      <c r="K43" s="689">
        <f>SUM(K39:K42)</f>
        <v>0.0218</v>
      </c>
      <c r="L43" s="690"/>
      <c r="M43" s="690"/>
      <c r="N43" s="690"/>
      <c r="O43" s="690"/>
      <c r="P43" s="691">
        <f>SUM(P39:P42)</f>
        <v>2.7981409360000002</v>
      </c>
    </row>
    <row r="44" ht="12.75">
      <c r="K44" s="692"/>
    </row>
    <row r="45" ht="13.5" thickBot="1">
      <c r="K45" s="692"/>
    </row>
    <row r="46" spans="1:17" ht="12.75">
      <c r="A46" s="575"/>
      <c r="B46" s="576"/>
      <c r="C46" s="576"/>
      <c r="D46" s="576"/>
      <c r="E46" s="576"/>
      <c r="F46" s="576"/>
      <c r="G46" s="576"/>
      <c r="H46" s="570"/>
      <c r="I46" s="570"/>
      <c r="J46" s="570"/>
      <c r="K46" s="570"/>
      <c r="L46" s="570"/>
      <c r="M46" s="570"/>
      <c r="N46" s="570"/>
      <c r="O46" s="570"/>
      <c r="P46" s="570"/>
      <c r="Q46" s="571"/>
    </row>
    <row r="47" spans="1:17" ht="23.25">
      <c r="A47" s="577" t="s">
        <v>325</v>
      </c>
      <c r="B47" s="578"/>
      <c r="C47" s="578"/>
      <c r="D47" s="578"/>
      <c r="E47" s="578"/>
      <c r="F47" s="578"/>
      <c r="G47" s="578"/>
      <c r="H47" s="499"/>
      <c r="I47" s="499"/>
      <c r="J47" s="499"/>
      <c r="K47" s="499"/>
      <c r="L47" s="499"/>
      <c r="M47" s="499"/>
      <c r="N47" s="499"/>
      <c r="O47" s="499"/>
      <c r="P47" s="499"/>
      <c r="Q47" s="572"/>
    </row>
    <row r="48" spans="1:17" ht="12.75">
      <c r="A48" s="579"/>
      <c r="B48" s="578"/>
      <c r="C48" s="578"/>
      <c r="D48" s="578"/>
      <c r="E48" s="578"/>
      <c r="F48" s="578"/>
      <c r="G48" s="578"/>
      <c r="H48" s="499"/>
      <c r="I48" s="499"/>
      <c r="J48" s="499"/>
      <c r="K48" s="499"/>
      <c r="L48" s="499"/>
      <c r="M48" s="499"/>
      <c r="N48" s="499"/>
      <c r="O48" s="499"/>
      <c r="P48" s="499"/>
      <c r="Q48" s="572"/>
    </row>
    <row r="49" spans="1:17" ht="18">
      <c r="A49" s="580"/>
      <c r="B49" s="581"/>
      <c r="C49" s="581"/>
      <c r="D49" s="581"/>
      <c r="E49" s="581"/>
      <c r="F49" s="581"/>
      <c r="G49" s="581"/>
      <c r="H49" s="499"/>
      <c r="I49" s="499"/>
      <c r="J49" s="568"/>
      <c r="K49" s="693" t="s">
        <v>337</v>
      </c>
      <c r="L49" s="499"/>
      <c r="M49" s="499"/>
      <c r="N49" s="499"/>
      <c r="O49" s="499"/>
      <c r="P49" s="694" t="s">
        <v>338</v>
      </c>
      <c r="Q49" s="572"/>
    </row>
    <row r="50" spans="1:17" ht="12.75">
      <c r="A50" s="583"/>
      <c r="B50" s="96"/>
      <c r="C50" s="96"/>
      <c r="D50" s="96"/>
      <c r="E50" s="96"/>
      <c r="F50" s="96"/>
      <c r="G50" s="96"/>
      <c r="H50" s="499"/>
      <c r="I50" s="499"/>
      <c r="J50" s="499"/>
      <c r="K50" s="499"/>
      <c r="L50" s="499"/>
      <c r="M50" s="499"/>
      <c r="N50" s="499"/>
      <c r="O50" s="499"/>
      <c r="P50" s="499"/>
      <c r="Q50" s="572"/>
    </row>
    <row r="51" spans="1:17" ht="12.75">
      <c r="A51" s="583"/>
      <c r="B51" s="96"/>
      <c r="C51" s="96"/>
      <c r="D51" s="96"/>
      <c r="E51" s="96"/>
      <c r="F51" s="96"/>
      <c r="G51" s="96"/>
      <c r="H51" s="499"/>
      <c r="I51" s="499"/>
      <c r="J51" s="499"/>
      <c r="K51" s="499"/>
      <c r="L51" s="499"/>
      <c r="M51" s="499"/>
      <c r="N51" s="499"/>
      <c r="O51" s="499"/>
      <c r="P51" s="499"/>
      <c r="Q51" s="572"/>
    </row>
    <row r="52" spans="1:17" ht="23.25">
      <c r="A52" s="577" t="s">
        <v>328</v>
      </c>
      <c r="B52" s="585"/>
      <c r="C52" s="585"/>
      <c r="D52" s="586"/>
      <c r="E52" s="586"/>
      <c r="F52" s="587"/>
      <c r="G52" s="586"/>
      <c r="H52" s="499"/>
      <c r="I52" s="499"/>
      <c r="J52" s="499"/>
      <c r="K52" s="695">
        <f>K43</f>
        <v>0.0218</v>
      </c>
      <c r="L52" s="581" t="s">
        <v>326</v>
      </c>
      <c r="M52" s="499"/>
      <c r="N52" s="499"/>
      <c r="O52" s="499"/>
      <c r="P52" s="695">
        <f>P43</f>
        <v>2.7981409360000002</v>
      </c>
      <c r="Q52" s="696" t="s">
        <v>326</v>
      </c>
    </row>
    <row r="53" spans="1:17" ht="23.25">
      <c r="A53" s="697"/>
      <c r="B53" s="591"/>
      <c r="C53" s="591"/>
      <c r="D53" s="578"/>
      <c r="E53" s="578"/>
      <c r="F53" s="592"/>
      <c r="G53" s="578"/>
      <c r="H53" s="499"/>
      <c r="I53" s="499"/>
      <c r="J53" s="499"/>
      <c r="K53" s="690"/>
      <c r="L53" s="644"/>
      <c r="M53" s="499"/>
      <c r="N53" s="499"/>
      <c r="O53" s="499"/>
      <c r="P53" s="690"/>
      <c r="Q53" s="698"/>
    </row>
    <row r="54" spans="1:17" ht="23.25">
      <c r="A54" s="699" t="s">
        <v>327</v>
      </c>
      <c r="B54" s="45"/>
      <c r="C54" s="45"/>
      <c r="D54" s="578"/>
      <c r="E54" s="578"/>
      <c r="F54" s="595"/>
      <c r="G54" s="586"/>
      <c r="H54" s="499"/>
      <c r="I54" s="499"/>
      <c r="J54" s="499"/>
      <c r="K54" s="695">
        <f>'STEPPED UP GENCO'!K42</f>
        <v>0.00740755515</v>
      </c>
      <c r="L54" s="581" t="s">
        <v>326</v>
      </c>
      <c r="M54" s="499"/>
      <c r="N54" s="499"/>
      <c r="O54" s="499"/>
      <c r="P54" s="695">
        <f>'STEPPED UP GENCO'!P42</f>
        <v>-0.012149278675</v>
      </c>
      <c r="Q54" s="696" t="s">
        <v>326</v>
      </c>
    </row>
    <row r="55" spans="1:17" ht="6.75" customHeight="1">
      <c r="A55" s="596"/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572"/>
    </row>
    <row r="56" spans="1:17" ht="6.75" customHeight="1">
      <c r="A56" s="596"/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572"/>
    </row>
    <row r="57" spans="1:17" ht="6.75" customHeight="1">
      <c r="A57" s="596"/>
      <c r="B57" s="499"/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572"/>
    </row>
    <row r="58" spans="1:17" ht="26.25" customHeight="1">
      <c r="A58" s="596"/>
      <c r="B58" s="499"/>
      <c r="C58" s="499"/>
      <c r="D58" s="499"/>
      <c r="E58" s="499"/>
      <c r="F58" s="499"/>
      <c r="G58" s="499"/>
      <c r="H58" s="585"/>
      <c r="I58" s="585"/>
      <c r="J58" s="700" t="s">
        <v>329</v>
      </c>
      <c r="K58" s="695">
        <f>SUM(K52:K57)</f>
        <v>0.02920755515</v>
      </c>
      <c r="L58" s="701" t="s">
        <v>326</v>
      </c>
      <c r="M58" s="284"/>
      <c r="N58" s="284"/>
      <c r="O58" s="284"/>
      <c r="P58" s="695">
        <f>SUM(P52:P57)</f>
        <v>2.7859916573250003</v>
      </c>
      <c r="Q58" s="701" t="s">
        <v>326</v>
      </c>
    </row>
    <row r="59" spans="1:17" ht="3" customHeight="1" thickBot="1">
      <c r="A59" s="597"/>
      <c r="B59" s="573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4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1">
      <selection activeCell="M1" sqref="M1"/>
    </sheetView>
  </sheetViews>
  <sheetFormatPr defaultColWidth="9.140625" defaultRowHeight="12.75"/>
  <cols>
    <col min="1" max="1" width="5.140625" style="455" customWidth="1"/>
    <col min="2" max="2" width="36.8515625" style="455" customWidth="1"/>
    <col min="3" max="3" width="14.8515625" style="455" bestFit="1" customWidth="1"/>
    <col min="4" max="4" width="9.8515625" style="455" customWidth="1"/>
    <col min="5" max="5" width="16.8515625" style="455" customWidth="1"/>
    <col min="6" max="6" width="11.421875" style="455" customWidth="1"/>
    <col min="7" max="7" width="13.421875" style="455" customWidth="1"/>
    <col min="8" max="8" width="13.8515625" style="455" customWidth="1"/>
    <col min="9" max="9" width="11.00390625" style="455" customWidth="1"/>
    <col min="10" max="10" width="11.28125" style="455" customWidth="1"/>
    <col min="11" max="11" width="15.28125" style="455" customWidth="1"/>
    <col min="12" max="12" width="14.00390625" style="455" customWidth="1"/>
    <col min="13" max="13" width="13.00390625" style="455" customWidth="1"/>
    <col min="14" max="14" width="11.140625" style="455" customWidth="1"/>
    <col min="15" max="15" width="13.00390625" style="455" customWidth="1"/>
    <col min="16" max="16" width="14.7109375" style="455" customWidth="1"/>
    <col min="17" max="17" width="20.00390625" style="455" customWidth="1"/>
    <col min="18" max="16384" width="9.140625" style="455" customWidth="1"/>
  </cols>
  <sheetData>
    <row r="1" ht="26.25">
      <c r="A1" s="1" t="s">
        <v>238</v>
      </c>
    </row>
    <row r="2" spans="1:17" ht="16.5" customHeight="1">
      <c r="A2" s="294" t="s">
        <v>239</v>
      </c>
      <c r="P2" s="702" t="str">
        <f>NDPL!Q1</f>
        <v>MAY-2017</v>
      </c>
      <c r="Q2" s="703"/>
    </row>
    <row r="3" spans="1:8" ht="23.25">
      <c r="A3" s="180" t="s">
        <v>283</v>
      </c>
      <c r="H3" s="548"/>
    </row>
    <row r="4" spans="1:16" ht="24" thickBot="1">
      <c r="A4" s="3"/>
      <c r="G4" s="499"/>
      <c r="H4" s="499"/>
      <c r="I4" s="48" t="s">
        <v>390</v>
      </c>
      <c r="J4" s="499"/>
      <c r="K4" s="499"/>
      <c r="L4" s="499"/>
      <c r="M4" s="499"/>
      <c r="N4" s="48" t="s">
        <v>391</v>
      </c>
      <c r="O4" s="499"/>
      <c r="P4" s="499"/>
    </row>
    <row r="5" spans="1:17" ht="43.5" customHeight="1" thickBot="1" thickTop="1">
      <c r="A5" s="549" t="s">
        <v>8</v>
      </c>
      <c r="B5" s="529" t="s">
        <v>9</v>
      </c>
      <c r="C5" s="530" t="s">
        <v>1</v>
      </c>
      <c r="D5" s="530" t="s">
        <v>2</v>
      </c>
      <c r="E5" s="530" t="s">
        <v>3</v>
      </c>
      <c r="F5" s="530" t="s">
        <v>10</v>
      </c>
      <c r="G5" s="528" t="str">
        <f>NDPL!G5</f>
        <v>FINAL READING 01/06/2017</v>
      </c>
      <c r="H5" s="530" t="str">
        <f>NDPL!H5</f>
        <v>INTIAL READING 01/05/2017</v>
      </c>
      <c r="I5" s="530" t="s">
        <v>4</v>
      </c>
      <c r="J5" s="530" t="s">
        <v>5</v>
      </c>
      <c r="K5" s="550" t="s">
        <v>6</v>
      </c>
      <c r="L5" s="528" t="str">
        <f>NDPL!G5</f>
        <v>FINAL READING 01/06/2017</v>
      </c>
      <c r="M5" s="530" t="str">
        <f>NDPL!H5</f>
        <v>INTIAL READING 01/05/2017</v>
      </c>
      <c r="N5" s="530" t="s">
        <v>4</v>
      </c>
      <c r="O5" s="530" t="s">
        <v>5</v>
      </c>
      <c r="P5" s="550" t="s">
        <v>6</v>
      </c>
      <c r="Q5" s="550" t="s">
        <v>307</v>
      </c>
    </row>
    <row r="6" ht="14.25" thickBot="1" thickTop="1"/>
    <row r="7" spans="1:17" ht="19.5" customHeight="1" thickTop="1">
      <c r="A7" s="277"/>
      <c r="B7" s="278" t="s">
        <v>253</v>
      </c>
      <c r="C7" s="279"/>
      <c r="D7" s="279"/>
      <c r="E7" s="279"/>
      <c r="F7" s="280"/>
      <c r="G7" s="97"/>
      <c r="H7" s="91"/>
      <c r="I7" s="91"/>
      <c r="J7" s="91"/>
      <c r="K7" s="94"/>
      <c r="L7" s="99"/>
      <c r="M7" s="467"/>
      <c r="N7" s="467"/>
      <c r="O7" s="467"/>
      <c r="P7" s="611"/>
      <c r="Q7" s="557"/>
    </row>
    <row r="8" spans="1:17" ht="19.5" customHeight="1">
      <c r="A8" s="258"/>
      <c r="B8" s="281" t="s">
        <v>254</v>
      </c>
      <c r="C8" s="282"/>
      <c r="D8" s="282"/>
      <c r="E8" s="282"/>
      <c r="F8" s="283"/>
      <c r="G8" s="38"/>
      <c r="H8" s="44"/>
      <c r="I8" s="44"/>
      <c r="J8" s="44"/>
      <c r="K8" s="42"/>
      <c r="L8" s="100"/>
      <c r="M8" s="499"/>
      <c r="N8" s="499"/>
      <c r="O8" s="499"/>
      <c r="P8" s="704"/>
      <c r="Q8" s="459"/>
    </row>
    <row r="9" spans="1:17" ht="19.5" customHeight="1">
      <c r="A9" s="258">
        <v>1</v>
      </c>
      <c r="B9" s="284" t="s">
        <v>255</v>
      </c>
      <c r="C9" s="282">
        <v>4864817</v>
      </c>
      <c r="D9" s="268" t="s">
        <v>12</v>
      </c>
      <c r="E9" s="96" t="s">
        <v>339</v>
      </c>
      <c r="F9" s="283">
        <v>100</v>
      </c>
      <c r="G9" s="451">
        <v>176</v>
      </c>
      <c r="H9" s="282">
        <v>800</v>
      </c>
      <c r="I9" s="454">
        <f>G9-H9</f>
        <v>-624</v>
      </c>
      <c r="J9" s="454">
        <f>$F9*I9</f>
        <v>-62400</v>
      </c>
      <c r="K9" s="510">
        <f>J9/1000000</f>
        <v>-0.0624</v>
      </c>
      <c r="L9" s="451">
        <v>2194</v>
      </c>
      <c r="M9" s="282">
        <v>2191</v>
      </c>
      <c r="N9" s="454">
        <f>L9-M9</f>
        <v>3</v>
      </c>
      <c r="O9" s="454">
        <f>$F9*N9</f>
        <v>300</v>
      </c>
      <c r="P9" s="510">
        <f>O9/1000000</f>
        <v>0.0003</v>
      </c>
      <c r="Q9" s="471"/>
    </row>
    <row r="10" spans="1:17" ht="19.5" customHeight="1">
      <c r="A10" s="258">
        <v>2</v>
      </c>
      <c r="B10" s="284" t="s">
        <v>256</v>
      </c>
      <c r="C10" s="282">
        <v>4864794</v>
      </c>
      <c r="D10" s="268" t="s">
        <v>12</v>
      </c>
      <c r="E10" s="96" t="s">
        <v>339</v>
      </c>
      <c r="F10" s="283">
        <v>100</v>
      </c>
      <c r="G10" s="451">
        <v>35145</v>
      </c>
      <c r="H10" s="452">
        <v>33991</v>
      </c>
      <c r="I10" s="454">
        <f>G10-H10</f>
        <v>1154</v>
      </c>
      <c r="J10" s="454">
        <f>$F10*I10</f>
        <v>115400</v>
      </c>
      <c r="K10" s="510">
        <f>J10/1000000</f>
        <v>0.1154</v>
      </c>
      <c r="L10" s="451">
        <v>3055</v>
      </c>
      <c r="M10" s="452">
        <v>2892</v>
      </c>
      <c r="N10" s="454">
        <f>L10-M10</f>
        <v>163</v>
      </c>
      <c r="O10" s="454">
        <f>$F10*N10</f>
        <v>16300</v>
      </c>
      <c r="P10" s="510">
        <f>O10/1000000</f>
        <v>0.0163</v>
      </c>
      <c r="Q10" s="459"/>
    </row>
    <row r="11" spans="1:17" ht="19.5" customHeight="1">
      <c r="A11" s="258">
        <v>3</v>
      </c>
      <c r="B11" s="284" t="s">
        <v>257</v>
      </c>
      <c r="C11" s="282">
        <v>4864896</v>
      </c>
      <c r="D11" s="268" t="s">
        <v>12</v>
      </c>
      <c r="E11" s="96" t="s">
        <v>339</v>
      </c>
      <c r="F11" s="283">
        <v>500</v>
      </c>
      <c r="G11" s="451">
        <v>4067</v>
      </c>
      <c r="H11" s="452">
        <v>3885</v>
      </c>
      <c r="I11" s="454">
        <f>G11-H11</f>
        <v>182</v>
      </c>
      <c r="J11" s="454">
        <f>$F11*I11</f>
        <v>91000</v>
      </c>
      <c r="K11" s="510">
        <f>J11/1000000</f>
        <v>0.091</v>
      </c>
      <c r="L11" s="451">
        <v>1540</v>
      </c>
      <c r="M11" s="452">
        <v>1430</v>
      </c>
      <c r="N11" s="454">
        <f>L11-M11</f>
        <v>110</v>
      </c>
      <c r="O11" s="454">
        <f>$F11*N11</f>
        <v>55000</v>
      </c>
      <c r="P11" s="510">
        <f>O11/1000000</f>
        <v>0.055</v>
      </c>
      <c r="Q11" s="459"/>
    </row>
    <row r="12" spans="1:17" ht="19.5" customHeight="1">
      <c r="A12" s="258">
        <v>4</v>
      </c>
      <c r="B12" s="284" t="s">
        <v>258</v>
      </c>
      <c r="C12" s="282">
        <v>4864863</v>
      </c>
      <c r="D12" s="268" t="s">
        <v>12</v>
      </c>
      <c r="E12" s="96" t="s">
        <v>339</v>
      </c>
      <c r="F12" s="718">
        <v>937.5</v>
      </c>
      <c r="G12" s="451">
        <v>450</v>
      </c>
      <c r="H12" s="452">
        <v>410</v>
      </c>
      <c r="I12" s="454">
        <f>G12-H12</f>
        <v>40</v>
      </c>
      <c r="J12" s="454">
        <f>$F12*I12</f>
        <v>37500</v>
      </c>
      <c r="K12" s="510">
        <f>J12/1000000</f>
        <v>0.0375</v>
      </c>
      <c r="L12" s="451">
        <v>28</v>
      </c>
      <c r="M12" s="452">
        <v>0</v>
      </c>
      <c r="N12" s="454">
        <f>L12-M12</f>
        <v>28</v>
      </c>
      <c r="O12" s="454">
        <f>$F12*N12</f>
        <v>26250</v>
      </c>
      <c r="P12" s="510">
        <f>O12/1000000</f>
        <v>0.02625</v>
      </c>
      <c r="Q12" s="719"/>
    </row>
    <row r="13" spans="1:17" ht="19.5" customHeight="1">
      <c r="A13" s="258"/>
      <c r="B13" s="281" t="s">
        <v>259</v>
      </c>
      <c r="C13" s="282"/>
      <c r="D13" s="268"/>
      <c r="E13" s="84"/>
      <c r="F13" s="283"/>
      <c r="G13" s="259"/>
      <c r="H13" s="274"/>
      <c r="I13" s="274"/>
      <c r="J13" s="274"/>
      <c r="K13" s="289"/>
      <c r="L13" s="295"/>
      <c r="M13" s="274"/>
      <c r="N13" s="274"/>
      <c r="O13" s="274"/>
      <c r="P13" s="517"/>
      <c r="Q13" s="459"/>
    </row>
    <row r="14" spans="1:17" ht="19.5" customHeight="1">
      <c r="A14" s="258"/>
      <c r="B14" s="281"/>
      <c r="C14" s="282"/>
      <c r="D14" s="268"/>
      <c r="E14" s="84"/>
      <c r="F14" s="283"/>
      <c r="G14" s="259"/>
      <c r="H14" s="274"/>
      <c r="I14" s="274"/>
      <c r="J14" s="274"/>
      <c r="K14" s="289"/>
      <c r="L14" s="295"/>
      <c r="M14" s="274"/>
      <c r="N14" s="274"/>
      <c r="O14" s="274"/>
      <c r="P14" s="517"/>
      <c r="Q14" s="459"/>
    </row>
    <row r="15" spans="1:17" ht="19.5" customHeight="1">
      <c r="A15" s="258">
        <v>5</v>
      </c>
      <c r="B15" s="284" t="s">
        <v>260</v>
      </c>
      <c r="C15" s="282">
        <v>5129957</v>
      </c>
      <c r="D15" s="268" t="s">
        <v>12</v>
      </c>
      <c r="E15" s="96" t="s">
        <v>339</v>
      </c>
      <c r="F15" s="283">
        <v>250</v>
      </c>
      <c r="G15" s="451">
        <v>998452</v>
      </c>
      <c r="H15" s="452">
        <v>998478</v>
      </c>
      <c r="I15" s="454">
        <f>G15-H15</f>
        <v>-26</v>
      </c>
      <c r="J15" s="454">
        <f>$F15*I15</f>
        <v>-6500</v>
      </c>
      <c r="K15" s="510">
        <f>J15/1000000</f>
        <v>-0.0065</v>
      </c>
      <c r="L15" s="451">
        <v>986237</v>
      </c>
      <c r="M15" s="452">
        <v>989099</v>
      </c>
      <c r="N15" s="454">
        <f>L15-M15</f>
        <v>-2862</v>
      </c>
      <c r="O15" s="454">
        <f>$F15*N15</f>
        <v>-715500</v>
      </c>
      <c r="P15" s="510">
        <f>O15/1000000</f>
        <v>-0.7155</v>
      </c>
      <c r="Q15" s="459"/>
    </row>
    <row r="16" spans="1:17" ht="19.5" customHeight="1">
      <c r="A16" s="258">
        <v>6</v>
      </c>
      <c r="B16" s="284" t="s">
        <v>261</v>
      </c>
      <c r="C16" s="282">
        <v>4864881</v>
      </c>
      <c r="D16" s="268" t="s">
        <v>12</v>
      </c>
      <c r="E16" s="96" t="s">
        <v>339</v>
      </c>
      <c r="F16" s="283">
        <v>-500</v>
      </c>
      <c r="G16" s="451">
        <v>982268</v>
      </c>
      <c r="H16" s="452">
        <v>982236</v>
      </c>
      <c r="I16" s="454">
        <f>G16-H16</f>
        <v>32</v>
      </c>
      <c r="J16" s="454">
        <f>$F16*I16</f>
        <v>-16000</v>
      </c>
      <c r="K16" s="510">
        <f>J16/1000000</f>
        <v>-0.016</v>
      </c>
      <c r="L16" s="451">
        <v>976503</v>
      </c>
      <c r="M16" s="452">
        <v>976486</v>
      </c>
      <c r="N16" s="454">
        <f>L16-M16</f>
        <v>17</v>
      </c>
      <c r="O16" s="454">
        <f>$F16*N16</f>
        <v>-8500</v>
      </c>
      <c r="P16" s="510">
        <f>O16/1000000</f>
        <v>-0.0085</v>
      </c>
      <c r="Q16" s="459"/>
    </row>
    <row r="17" spans="1:17" ht="19.5" customHeight="1">
      <c r="A17" s="258">
        <v>7</v>
      </c>
      <c r="B17" s="284" t="s">
        <v>276</v>
      </c>
      <c r="C17" s="282">
        <v>4902559</v>
      </c>
      <c r="D17" s="268" t="s">
        <v>12</v>
      </c>
      <c r="E17" s="96" t="s">
        <v>339</v>
      </c>
      <c r="F17" s="283">
        <v>300</v>
      </c>
      <c r="G17" s="451">
        <v>999999</v>
      </c>
      <c r="H17" s="452">
        <v>999999</v>
      </c>
      <c r="I17" s="454">
        <f>G17-H17</f>
        <v>0</v>
      </c>
      <c r="J17" s="454">
        <f>$F17*I17</f>
        <v>0</v>
      </c>
      <c r="K17" s="510">
        <f>J17/1000000</f>
        <v>0</v>
      </c>
      <c r="L17" s="451">
        <v>999984</v>
      </c>
      <c r="M17" s="452">
        <v>999984</v>
      </c>
      <c r="N17" s="454">
        <f>L17-M17</f>
        <v>0</v>
      </c>
      <c r="O17" s="454">
        <f>$F17*N17</f>
        <v>0</v>
      </c>
      <c r="P17" s="510">
        <f>O17/1000000</f>
        <v>0</v>
      </c>
      <c r="Q17" s="459"/>
    </row>
    <row r="18" spans="1:17" ht="19.5" customHeight="1">
      <c r="A18" s="258"/>
      <c r="B18" s="281"/>
      <c r="C18" s="282"/>
      <c r="D18" s="268"/>
      <c r="E18" s="96"/>
      <c r="F18" s="283"/>
      <c r="G18" s="95"/>
      <c r="H18" s="84"/>
      <c r="I18" s="44"/>
      <c r="J18" s="44"/>
      <c r="K18" s="98"/>
      <c r="L18" s="297"/>
      <c r="M18" s="500"/>
      <c r="N18" s="500"/>
      <c r="O18" s="500"/>
      <c r="P18" s="501"/>
      <c r="Q18" s="459"/>
    </row>
    <row r="19" spans="1:17" ht="19.5" customHeight="1">
      <c r="A19" s="258"/>
      <c r="B19" s="284"/>
      <c r="C19" s="282"/>
      <c r="D19" s="268"/>
      <c r="E19" s="96"/>
      <c r="F19" s="283"/>
      <c r="G19" s="95"/>
      <c r="H19" s="84"/>
      <c r="I19" s="44"/>
      <c r="J19" s="44"/>
      <c r="K19" s="98"/>
      <c r="L19" s="297"/>
      <c r="M19" s="500"/>
      <c r="N19" s="500"/>
      <c r="O19" s="500"/>
      <c r="P19" s="501"/>
      <c r="Q19" s="459"/>
    </row>
    <row r="20" spans="1:17" ht="19.5" customHeight="1">
      <c r="A20" s="258"/>
      <c r="B20" s="281" t="s">
        <v>262</v>
      </c>
      <c r="C20" s="282"/>
      <c r="D20" s="268"/>
      <c r="E20" s="96"/>
      <c r="F20" s="285"/>
      <c r="G20" s="95"/>
      <c r="H20" s="84"/>
      <c r="I20" s="41"/>
      <c r="J20" s="45"/>
      <c r="K20" s="291">
        <f>SUM(K9:K19)</f>
        <v>0.15900000000000003</v>
      </c>
      <c r="L20" s="298"/>
      <c r="M20" s="274"/>
      <c r="N20" s="274"/>
      <c r="O20" s="274"/>
      <c r="P20" s="292">
        <f>SUM(P9:P19)</f>
        <v>-0.62615</v>
      </c>
      <c r="Q20" s="459"/>
    </row>
    <row r="21" spans="1:17" ht="19.5" customHeight="1">
      <c r="A21" s="258"/>
      <c r="B21" s="281" t="s">
        <v>263</v>
      </c>
      <c r="C21" s="282"/>
      <c r="D21" s="268"/>
      <c r="E21" s="96"/>
      <c r="F21" s="285"/>
      <c r="G21" s="95"/>
      <c r="H21" s="84"/>
      <c r="I21" s="41"/>
      <c r="J21" s="41"/>
      <c r="K21" s="98"/>
      <c r="L21" s="297"/>
      <c r="M21" s="500"/>
      <c r="N21" s="500"/>
      <c r="O21" s="500"/>
      <c r="P21" s="501"/>
      <c r="Q21" s="459"/>
    </row>
    <row r="22" spans="1:17" ht="19.5" customHeight="1">
      <c r="A22" s="258"/>
      <c r="B22" s="281" t="s">
        <v>264</v>
      </c>
      <c r="C22" s="282"/>
      <c r="D22" s="268"/>
      <c r="E22" s="96"/>
      <c r="F22" s="285"/>
      <c r="G22" s="95"/>
      <c r="H22" s="84"/>
      <c r="I22" s="41"/>
      <c r="J22" s="41"/>
      <c r="K22" s="98"/>
      <c r="L22" s="297"/>
      <c r="M22" s="500"/>
      <c r="N22" s="500"/>
      <c r="O22" s="500"/>
      <c r="P22" s="501"/>
      <c r="Q22" s="459"/>
    </row>
    <row r="23" spans="1:17" ht="19.5" customHeight="1">
      <c r="A23" s="258">
        <v>8</v>
      </c>
      <c r="B23" s="284" t="s">
        <v>265</v>
      </c>
      <c r="C23" s="282">
        <v>4864796</v>
      </c>
      <c r="D23" s="268" t="s">
        <v>12</v>
      </c>
      <c r="E23" s="96" t="s">
        <v>339</v>
      </c>
      <c r="F23" s="283">
        <v>200</v>
      </c>
      <c r="G23" s="451">
        <v>987086</v>
      </c>
      <c r="H23" s="452">
        <v>987228</v>
      </c>
      <c r="I23" s="454">
        <f>G23-H23</f>
        <v>-142</v>
      </c>
      <c r="J23" s="454">
        <f>$F23*I23</f>
        <v>-28400</v>
      </c>
      <c r="K23" s="510">
        <f>J23/1000000</f>
        <v>-0.0284</v>
      </c>
      <c r="L23" s="451">
        <v>999802</v>
      </c>
      <c r="M23" s="452">
        <v>999846</v>
      </c>
      <c r="N23" s="454">
        <f>L23-M23</f>
        <v>-44</v>
      </c>
      <c r="O23" s="454">
        <f>$F23*N23</f>
        <v>-8800</v>
      </c>
      <c r="P23" s="510">
        <f>O23/1000000</f>
        <v>-0.0088</v>
      </c>
      <c r="Q23" s="471"/>
    </row>
    <row r="24" spans="1:17" ht="21" customHeight="1">
      <c r="A24" s="258">
        <v>9</v>
      </c>
      <c r="B24" s="284" t="s">
        <v>266</v>
      </c>
      <c r="C24" s="282">
        <v>4864932</v>
      </c>
      <c r="D24" s="268" t="s">
        <v>12</v>
      </c>
      <c r="E24" s="96" t="s">
        <v>339</v>
      </c>
      <c r="F24" s="283">
        <v>375</v>
      </c>
      <c r="G24" s="451">
        <v>905303</v>
      </c>
      <c r="H24" s="452">
        <v>906040</v>
      </c>
      <c r="I24" s="454">
        <f>G24-H24</f>
        <v>-737</v>
      </c>
      <c r="J24" s="454">
        <f>$F24*I24</f>
        <v>-276375</v>
      </c>
      <c r="K24" s="510">
        <f>J24/1000000</f>
        <v>-0.276375</v>
      </c>
      <c r="L24" s="451">
        <v>997205</v>
      </c>
      <c r="M24" s="452">
        <v>997276</v>
      </c>
      <c r="N24" s="454">
        <f>L24-M24</f>
        <v>-71</v>
      </c>
      <c r="O24" s="454">
        <f>$F24*N24</f>
        <v>-26625</v>
      </c>
      <c r="P24" s="510">
        <f>O24/1000000</f>
        <v>-0.026625</v>
      </c>
      <c r="Q24" s="465"/>
    </row>
    <row r="25" spans="1:17" ht="19.5" customHeight="1">
      <c r="A25" s="258"/>
      <c r="B25" s="281" t="s">
        <v>267</v>
      </c>
      <c r="C25" s="284"/>
      <c r="D25" s="268"/>
      <c r="E25" s="96"/>
      <c r="F25" s="285"/>
      <c r="G25" s="95"/>
      <c r="H25" s="84"/>
      <c r="I25" s="41"/>
      <c r="J25" s="45"/>
      <c r="K25" s="292">
        <f>SUM(K23:K24)</f>
        <v>-0.30477499999999996</v>
      </c>
      <c r="L25" s="298"/>
      <c r="M25" s="274"/>
      <c r="N25" s="274"/>
      <c r="O25" s="274"/>
      <c r="P25" s="292">
        <f>SUM(P23:P24)</f>
        <v>-0.035425</v>
      </c>
      <c r="Q25" s="459"/>
    </row>
    <row r="26" spans="1:17" ht="19.5" customHeight="1">
      <c r="A26" s="258"/>
      <c r="B26" s="281" t="s">
        <v>268</v>
      </c>
      <c r="C26" s="282"/>
      <c r="D26" s="268"/>
      <c r="E26" s="84"/>
      <c r="F26" s="283"/>
      <c r="G26" s="95"/>
      <c r="H26" s="84"/>
      <c r="I26" s="44"/>
      <c r="J26" s="40"/>
      <c r="K26" s="98"/>
      <c r="L26" s="297"/>
      <c r="M26" s="500"/>
      <c r="N26" s="500"/>
      <c r="O26" s="500"/>
      <c r="P26" s="501"/>
      <c r="Q26" s="459"/>
    </row>
    <row r="27" spans="1:17" ht="19.5" customHeight="1">
      <c r="A27" s="258"/>
      <c r="B27" s="281" t="s">
        <v>264</v>
      </c>
      <c r="C27" s="282"/>
      <c r="D27" s="268"/>
      <c r="E27" s="84"/>
      <c r="F27" s="283"/>
      <c r="G27" s="95"/>
      <c r="H27" s="84"/>
      <c r="I27" s="44"/>
      <c r="J27" s="40"/>
      <c r="K27" s="98"/>
      <c r="L27" s="297"/>
      <c r="M27" s="500"/>
      <c r="N27" s="500"/>
      <c r="O27" s="500"/>
      <c r="P27" s="501"/>
      <c r="Q27" s="459"/>
    </row>
    <row r="28" spans="1:17" ht="19.5" customHeight="1">
      <c r="A28" s="258">
        <v>10</v>
      </c>
      <c r="B28" s="284" t="s">
        <v>269</v>
      </c>
      <c r="C28" s="282">
        <v>4864819</v>
      </c>
      <c r="D28" s="268" t="s">
        <v>12</v>
      </c>
      <c r="E28" s="96" t="s">
        <v>339</v>
      </c>
      <c r="F28" s="511">
        <v>200</v>
      </c>
      <c r="G28" s="451">
        <v>292812</v>
      </c>
      <c r="H28" s="452">
        <v>292214</v>
      </c>
      <c r="I28" s="454">
        <f aca="true" t="shared" si="0" ref="I28:I34">G28-H28</f>
        <v>598</v>
      </c>
      <c r="J28" s="454">
        <f aca="true" t="shared" si="1" ref="J28:J34">$F28*I28</f>
        <v>119600</v>
      </c>
      <c r="K28" s="510">
        <f aca="true" t="shared" si="2" ref="K28:K34">J28/1000000</f>
        <v>0.1196</v>
      </c>
      <c r="L28" s="451">
        <v>270211</v>
      </c>
      <c r="M28" s="452">
        <v>268668</v>
      </c>
      <c r="N28" s="454">
        <f aca="true" t="shared" si="3" ref="N28:N34">L28-M28</f>
        <v>1543</v>
      </c>
      <c r="O28" s="454">
        <f aca="true" t="shared" si="4" ref="O28:O34">$F28*N28</f>
        <v>308600</v>
      </c>
      <c r="P28" s="510">
        <f aca="true" t="shared" si="5" ref="P28:P34">O28/1000000</f>
        <v>0.3086</v>
      </c>
      <c r="Q28" s="459"/>
    </row>
    <row r="29" spans="1:17" ht="19.5" customHeight="1">
      <c r="A29" s="258">
        <v>11</v>
      </c>
      <c r="B29" s="284" t="s">
        <v>270</v>
      </c>
      <c r="C29" s="282">
        <v>5295125</v>
      </c>
      <c r="D29" s="268" t="s">
        <v>12</v>
      </c>
      <c r="E29" s="96" t="s">
        <v>339</v>
      </c>
      <c r="F29" s="511">
        <v>100</v>
      </c>
      <c r="G29" s="451">
        <v>251317</v>
      </c>
      <c r="H29" s="452">
        <v>250908</v>
      </c>
      <c r="I29" s="454">
        <f>G29-H29</f>
        <v>409</v>
      </c>
      <c r="J29" s="454">
        <f>$F29*I29</f>
        <v>40900</v>
      </c>
      <c r="K29" s="510">
        <f>J29/1000000</f>
        <v>0.0409</v>
      </c>
      <c r="L29" s="451">
        <v>999269</v>
      </c>
      <c r="M29" s="452">
        <v>999275</v>
      </c>
      <c r="N29" s="454">
        <f>L29-M29</f>
        <v>-6</v>
      </c>
      <c r="O29" s="454">
        <f>$F29*N29</f>
        <v>-600</v>
      </c>
      <c r="P29" s="510">
        <f>O29/1000000</f>
        <v>-0.0006</v>
      </c>
      <c r="Q29" s="459"/>
    </row>
    <row r="30" spans="1:17" ht="19.5" customHeight="1">
      <c r="A30" s="258"/>
      <c r="B30" s="284"/>
      <c r="C30" s="282"/>
      <c r="D30" s="268"/>
      <c r="E30" s="96"/>
      <c r="F30" s="511">
        <v>100</v>
      </c>
      <c r="G30" s="451">
        <v>214012</v>
      </c>
      <c r="H30" s="452">
        <v>213303</v>
      </c>
      <c r="I30" s="454">
        <f>G30-H30</f>
        <v>709</v>
      </c>
      <c r="J30" s="454">
        <f>$F30*I30</f>
        <v>70900</v>
      </c>
      <c r="K30" s="510">
        <f>J30/1000000</f>
        <v>0.0709</v>
      </c>
      <c r="L30" s="451"/>
      <c r="M30" s="452"/>
      <c r="N30" s="454"/>
      <c r="O30" s="454"/>
      <c r="P30" s="510"/>
      <c r="Q30" s="459"/>
    </row>
    <row r="31" spans="1:17" ht="19.5" customHeight="1">
      <c r="A31" s="258">
        <v>12</v>
      </c>
      <c r="B31" s="284" t="s">
        <v>271</v>
      </c>
      <c r="C31" s="282">
        <v>5295126</v>
      </c>
      <c r="D31" s="268" t="s">
        <v>12</v>
      </c>
      <c r="E31" s="96" t="s">
        <v>339</v>
      </c>
      <c r="F31" s="511">
        <v>62.5</v>
      </c>
      <c r="G31" s="451">
        <v>132584</v>
      </c>
      <c r="H31" s="452">
        <v>130798</v>
      </c>
      <c r="I31" s="454">
        <f>G31-H31</f>
        <v>1786</v>
      </c>
      <c r="J31" s="454">
        <f>$F31*I31</f>
        <v>111625</v>
      </c>
      <c r="K31" s="510">
        <f>J31/1000000</f>
        <v>0.111625</v>
      </c>
      <c r="L31" s="451">
        <v>987311</v>
      </c>
      <c r="M31" s="452">
        <v>987357</v>
      </c>
      <c r="N31" s="454">
        <f>L31-M31</f>
        <v>-46</v>
      </c>
      <c r="O31" s="454">
        <f>$F31*N31</f>
        <v>-2875</v>
      </c>
      <c r="P31" s="510">
        <f>O31/1000000</f>
        <v>-0.002875</v>
      </c>
      <c r="Q31" s="459"/>
    </row>
    <row r="32" spans="1:17" ht="19.5" customHeight="1">
      <c r="A32" s="258">
        <v>13</v>
      </c>
      <c r="B32" s="284" t="s">
        <v>272</v>
      </c>
      <c r="C32" s="282">
        <v>4865179</v>
      </c>
      <c r="D32" s="268" t="s">
        <v>12</v>
      </c>
      <c r="E32" s="96" t="s">
        <v>339</v>
      </c>
      <c r="F32" s="511">
        <v>800</v>
      </c>
      <c r="G32" s="451">
        <v>500</v>
      </c>
      <c r="H32" s="452">
        <v>473</v>
      </c>
      <c r="I32" s="454">
        <f>G32-H32</f>
        <v>27</v>
      </c>
      <c r="J32" s="454">
        <f>$F32*I32</f>
        <v>21600</v>
      </c>
      <c r="K32" s="510">
        <f>J32/1000000</f>
        <v>0.0216</v>
      </c>
      <c r="L32" s="451">
        <v>610</v>
      </c>
      <c r="M32" s="452">
        <v>387</v>
      </c>
      <c r="N32" s="454">
        <f>L32-M32</f>
        <v>223</v>
      </c>
      <c r="O32" s="454">
        <f>$F32*N32</f>
        <v>178400</v>
      </c>
      <c r="P32" s="510">
        <f>O32/1000000</f>
        <v>0.1784</v>
      </c>
      <c r="Q32" s="459"/>
    </row>
    <row r="33" spans="1:17" ht="19.5" customHeight="1">
      <c r="A33" s="258">
        <v>14</v>
      </c>
      <c r="B33" s="284" t="s">
        <v>273</v>
      </c>
      <c r="C33" s="282">
        <v>4864795</v>
      </c>
      <c r="D33" s="268" t="s">
        <v>12</v>
      </c>
      <c r="E33" s="96" t="s">
        <v>339</v>
      </c>
      <c r="F33" s="511">
        <v>100</v>
      </c>
      <c r="G33" s="451">
        <v>988696</v>
      </c>
      <c r="H33" s="452">
        <v>988947</v>
      </c>
      <c r="I33" s="454">
        <f t="shared" si="0"/>
        <v>-251</v>
      </c>
      <c r="J33" s="454">
        <f t="shared" si="1"/>
        <v>-25100</v>
      </c>
      <c r="K33" s="510">
        <f t="shared" si="2"/>
        <v>-0.0251</v>
      </c>
      <c r="L33" s="451">
        <v>999554</v>
      </c>
      <c r="M33" s="452">
        <v>999593</v>
      </c>
      <c r="N33" s="454">
        <f t="shared" si="3"/>
        <v>-39</v>
      </c>
      <c r="O33" s="454">
        <f t="shared" si="4"/>
        <v>-3900</v>
      </c>
      <c r="P33" s="510">
        <f t="shared" si="5"/>
        <v>-0.0039</v>
      </c>
      <c r="Q33" s="471"/>
    </row>
    <row r="34" spans="1:17" ht="19.5" customHeight="1">
      <c r="A34" s="258">
        <v>15</v>
      </c>
      <c r="B34" s="284" t="s">
        <v>368</v>
      </c>
      <c r="C34" s="282">
        <v>4864821</v>
      </c>
      <c r="D34" s="268" t="s">
        <v>12</v>
      </c>
      <c r="E34" s="96" t="s">
        <v>339</v>
      </c>
      <c r="F34" s="511">
        <v>150</v>
      </c>
      <c r="G34" s="451">
        <v>999007</v>
      </c>
      <c r="H34" s="452">
        <v>998981</v>
      </c>
      <c r="I34" s="454">
        <f t="shared" si="0"/>
        <v>26</v>
      </c>
      <c r="J34" s="454">
        <f t="shared" si="1"/>
        <v>3900</v>
      </c>
      <c r="K34" s="510">
        <f t="shared" si="2"/>
        <v>0.0039</v>
      </c>
      <c r="L34" s="451">
        <v>992101</v>
      </c>
      <c r="M34" s="452">
        <v>994103</v>
      </c>
      <c r="N34" s="454">
        <f t="shared" si="3"/>
        <v>-2002</v>
      </c>
      <c r="O34" s="454">
        <f t="shared" si="4"/>
        <v>-300300</v>
      </c>
      <c r="P34" s="516">
        <f t="shared" si="5"/>
        <v>-0.3003</v>
      </c>
      <c r="Q34" s="486"/>
    </row>
    <row r="35" spans="1:17" ht="19.5" customHeight="1">
      <c r="A35" s="258"/>
      <c r="B35" s="281" t="s">
        <v>259</v>
      </c>
      <c r="C35" s="282"/>
      <c r="D35" s="268"/>
      <c r="E35" s="84"/>
      <c r="F35" s="283"/>
      <c r="G35" s="259"/>
      <c r="H35" s="274"/>
      <c r="I35" s="274"/>
      <c r="J35" s="290"/>
      <c r="K35" s="289"/>
      <c r="L35" s="295"/>
      <c r="M35" s="274"/>
      <c r="N35" s="274"/>
      <c r="O35" s="274"/>
      <c r="P35" s="517"/>
      <c r="Q35" s="459"/>
    </row>
    <row r="36" spans="1:17" ht="19.5" customHeight="1">
      <c r="A36" s="258">
        <v>16</v>
      </c>
      <c r="B36" s="284" t="s">
        <v>274</v>
      </c>
      <c r="C36" s="282">
        <v>4865185</v>
      </c>
      <c r="D36" s="268" t="s">
        <v>12</v>
      </c>
      <c r="E36" s="96" t="s">
        <v>339</v>
      </c>
      <c r="F36" s="511">
        <v>-2500</v>
      </c>
      <c r="G36" s="451">
        <v>998819</v>
      </c>
      <c r="H36" s="452">
        <v>998835</v>
      </c>
      <c r="I36" s="454">
        <f>G36-H36</f>
        <v>-16</v>
      </c>
      <c r="J36" s="454">
        <f>$F36*I36</f>
        <v>40000</v>
      </c>
      <c r="K36" s="510">
        <f>J36/1000000</f>
        <v>0.04</v>
      </c>
      <c r="L36" s="451">
        <v>3070</v>
      </c>
      <c r="M36" s="452">
        <v>3071</v>
      </c>
      <c r="N36" s="454">
        <f>L36-M36</f>
        <v>-1</v>
      </c>
      <c r="O36" s="454">
        <f>$F36*N36</f>
        <v>2500</v>
      </c>
      <c r="P36" s="516">
        <f>O36/1000000</f>
        <v>0.0025</v>
      </c>
      <c r="Q36" s="470"/>
    </row>
    <row r="37" spans="1:17" ht="19.5" customHeight="1">
      <c r="A37" s="258">
        <v>17</v>
      </c>
      <c r="B37" s="284" t="s">
        <v>277</v>
      </c>
      <c r="C37" s="282">
        <v>4902559</v>
      </c>
      <c r="D37" s="268" t="s">
        <v>12</v>
      </c>
      <c r="E37" s="96" t="s">
        <v>339</v>
      </c>
      <c r="F37" s="282">
        <v>-300</v>
      </c>
      <c r="G37" s="451">
        <v>999999</v>
      </c>
      <c r="H37" s="452">
        <v>999999</v>
      </c>
      <c r="I37" s="454">
        <f>G37-H37</f>
        <v>0</v>
      </c>
      <c r="J37" s="454">
        <f>$F37*I37</f>
        <v>0</v>
      </c>
      <c r="K37" s="510">
        <f>J37/1000000</f>
        <v>0</v>
      </c>
      <c r="L37" s="451">
        <v>999984</v>
      </c>
      <c r="M37" s="452">
        <v>999984</v>
      </c>
      <c r="N37" s="454">
        <f>L37-M37</f>
        <v>0</v>
      </c>
      <c r="O37" s="454">
        <f>$F37*N37</f>
        <v>0</v>
      </c>
      <c r="P37" s="510">
        <f>O37/1000000</f>
        <v>0</v>
      </c>
      <c r="Q37" s="459"/>
    </row>
    <row r="38" spans="1:17" ht="19.5" customHeight="1" thickBot="1">
      <c r="A38" s="286"/>
      <c r="B38" s="287" t="s">
        <v>275</v>
      </c>
      <c r="C38" s="287"/>
      <c r="D38" s="287"/>
      <c r="E38" s="287"/>
      <c r="F38" s="287"/>
      <c r="G38" s="103"/>
      <c r="H38" s="102"/>
      <c r="I38" s="102"/>
      <c r="J38" s="102"/>
      <c r="K38" s="414">
        <f>SUM(K28:K37)</f>
        <v>0.383425</v>
      </c>
      <c r="L38" s="299"/>
      <c r="M38" s="705"/>
      <c r="N38" s="705"/>
      <c r="O38" s="705"/>
      <c r="P38" s="293">
        <f>SUM(P28:P37)</f>
        <v>0.18182499999999996</v>
      </c>
      <c r="Q38" s="569"/>
    </row>
    <row r="39" spans="1:16" ht="13.5" thickTop="1">
      <c r="A39" s="55"/>
      <c r="B39" s="2"/>
      <c r="C39" s="92"/>
      <c r="D39" s="55"/>
      <c r="E39" s="92"/>
      <c r="F39" s="9"/>
      <c r="G39" s="9"/>
      <c r="H39" s="9"/>
      <c r="I39" s="9"/>
      <c r="J39" s="9"/>
      <c r="K39" s="10"/>
      <c r="L39" s="300"/>
      <c r="M39" s="558"/>
      <c r="N39" s="558"/>
      <c r="O39" s="558"/>
      <c r="P39" s="558"/>
    </row>
    <row r="40" spans="11:16" ht="12.75">
      <c r="K40" s="558"/>
      <c r="L40" s="558"/>
      <c r="M40" s="558"/>
      <c r="N40" s="558"/>
      <c r="O40" s="558"/>
      <c r="P40" s="558"/>
    </row>
    <row r="41" spans="7:16" ht="12.75">
      <c r="G41" s="706"/>
      <c r="K41" s="558"/>
      <c r="L41" s="558"/>
      <c r="M41" s="558"/>
      <c r="N41" s="558"/>
      <c r="O41" s="558"/>
      <c r="P41" s="558"/>
    </row>
    <row r="42" spans="2:16" ht="21.75">
      <c r="B42" s="182" t="s">
        <v>330</v>
      </c>
      <c r="K42" s="707">
        <f>K20</f>
        <v>0.15900000000000003</v>
      </c>
      <c r="L42" s="708"/>
      <c r="M42" s="708"/>
      <c r="N42" s="708"/>
      <c r="O42" s="708"/>
      <c r="P42" s="707">
        <f>P20</f>
        <v>-0.62615</v>
      </c>
    </row>
    <row r="43" spans="2:16" ht="21.75">
      <c r="B43" s="182" t="s">
        <v>331</v>
      </c>
      <c r="K43" s="707">
        <f>K25</f>
        <v>-0.30477499999999996</v>
      </c>
      <c r="L43" s="708"/>
      <c r="M43" s="708"/>
      <c r="N43" s="708"/>
      <c r="O43" s="708"/>
      <c r="P43" s="707">
        <f>P25</f>
        <v>-0.035425</v>
      </c>
    </row>
    <row r="44" spans="2:16" ht="21.75">
      <c r="B44" s="182" t="s">
        <v>332</v>
      </c>
      <c r="K44" s="707">
        <f>K38</f>
        <v>0.383425</v>
      </c>
      <c r="L44" s="708"/>
      <c r="M44" s="708"/>
      <c r="N44" s="708"/>
      <c r="O44" s="708"/>
      <c r="P44" s="709">
        <f>P38</f>
        <v>0.18182499999999996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">
      <selection activeCell="F52" sqref="F5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06" t="s">
        <v>239</v>
      </c>
      <c r="P2" s="265" t="str">
        <f>NDPL!Q1</f>
        <v>MAY-2017</v>
      </c>
    </row>
    <row r="3" spans="1:9" ht="18">
      <c r="A3" s="178" t="s">
        <v>344</v>
      </c>
      <c r="B3" s="178"/>
      <c r="C3" s="253"/>
      <c r="D3" s="254"/>
      <c r="E3" s="254"/>
      <c r="F3" s="253"/>
      <c r="G3" s="253"/>
      <c r="H3" s="253"/>
      <c r="I3" s="253"/>
    </row>
    <row r="4" spans="1:16" ht="24" thickBot="1">
      <c r="A4" s="3"/>
      <c r="G4" s="18"/>
      <c r="H4" s="18"/>
      <c r="I4" s="48" t="s">
        <v>390</v>
      </c>
      <c r="J4" s="18"/>
      <c r="K4" s="18"/>
      <c r="L4" s="18"/>
      <c r="M4" s="18"/>
      <c r="N4" s="48" t="s">
        <v>391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01/06/2017</v>
      </c>
      <c r="H5" s="33" t="str">
        <f>NDPL!H5</f>
        <v>INTIAL READING 01/05/2017</v>
      </c>
      <c r="I5" s="33" t="s">
        <v>4</v>
      </c>
      <c r="J5" s="33" t="s">
        <v>5</v>
      </c>
      <c r="K5" s="33" t="s">
        <v>6</v>
      </c>
      <c r="L5" s="35" t="str">
        <f>NDPL!G5</f>
        <v>FINAL READING 01/06/2017</v>
      </c>
      <c r="M5" s="33" t="str">
        <f>NDPL!H5</f>
        <v>INTIAL READING 01/05/2017</v>
      </c>
      <c r="N5" s="33" t="s">
        <v>4</v>
      </c>
      <c r="O5" s="33" t="s">
        <v>5</v>
      </c>
      <c r="P5" s="34" t="s">
        <v>6</v>
      </c>
      <c r="Q5" s="34" t="s">
        <v>307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46"/>
    </row>
    <row r="8" spans="1:17" ht="18">
      <c r="A8" s="114"/>
      <c r="B8" s="429" t="s">
        <v>281</v>
      </c>
      <c r="C8" s="428"/>
      <c r="D8" s="115"/>
      <c r="E8" s="115"/>
      <c r="F8" s="116"/>
      <c r="G8" s="124"/>
      <c r="H8" s="18"/>
      <c r="I8" s="68"/>
      <c r="J8" s="68"/>
      <c r="K8" s="70"/>
      <c r="L8" s="69"/>
      <c r="M8" s="67"/>
      <c r="N8" s="68"/>
      <c r="O8" s="68"/>
      <c r="P8" s="70"/>
      <c r="Q8" s="147"/>
    </row>
    <row r="9" spans="1:17" ht="18">
      <c r="A9" s="117"/>
      <c r="B9" s="430" t="s">
        <v>282</v>
      </c>
      <c r="C9" s="431" t="s">
        <v>278</v>
      </c>
      <c r="D9" s="118"/>
      <c r="E9" s="115"/>
      <c r="F9" s="116"/>
      <c r="G9" s="22"/>
      <c r="H9" s="18"/>
      <c r="I9" s="68"/>
      <c r="J9" s="68"/>
      <c r="K9" s="70"/>
      <c r="L9" s="177"/>
      <c r="M9" s="68"/>
      <c r="N9" s="68"/>
      <c r="O9" s="68"/>
      <c r="P9" s="70"/>
      <c r="Q9" s="147"/>
    </row>
    <row r="10" spans="1:17" s="455" customFormat="1" ht="20.25">
      <c r="A10" s="420">
        <v>1</v>
      </c>
      <c r="B10" s="544" t="s">
        <v>279</v>
      </c>
      <c r="C10" s="428">
        <v>4865001</v>
      </c>
      <c r="D10" s="446" t="s">
        <v>12</v>
      </c>
      <c r="E10" s="115" t="s">
        <v>348</v>
      </c>
      <c r="F10" s="545">
        <v>2000</v>
      </c>
      <c r="G10" s="451">
        <v>40076</v>
      </c>
      <c r="H10" s="452">
        <v>39811</v>
      </c>
      <c r="I10" s="452">
        <f>G10-H10</f>
        <v>265</v>
      </c>
      <c r="J10" s="452">
        <f>$F10*I10</f>
        <v>530000</v>
      </c>
      <c r="K10" s="452">
        <f>J10/1000000</f>
        <v>0.53</v>
      </c>
      <c r="L10" s="451">
        <v>1768</v>
      </c>
      <c r="M10" s="452">
        <v>1866</v>
      </c>
      <c r="N10" s="453">
        <f>L10-M10</f>
        <v>-98</v>
      </c>
      <c r="O10" s="453">
        <f>$F10*N10</f>
        <v>-196000</v>
      </c>
      <c r="P10" s="546">
        <f>O10/1000000</f>
        <v>-0.196</v>
      </c>
      <c r="Q10" s="459"/>
    </row>
    <row r="11" spans="1:17" s="455" customFormat="1" ht="20.25">
      <c r="A11" s="420">
        <v>2</v>
      </c>
      <c r="B11" s="544" t="s">
        <v>280</v>
      </c>
      <c r="C11" s="428">
        <v>4864886</v>
      </c>
      <c r="D11" s="446" t="s">
        <v>12</v>
      </c>
      <c r="E11" s="115" t="s">
        <v>348</v>
      </c>
      <c r="F11" s="545">
        <v>5000</v>
      </c>
      <c r="G11" s="451">
        <v>7378</v>
      </c>
      <c r="H11" s="452">
        <v>7285</v>
      </c>
      <c r="I11" s="452">
        <f>G11-H11</f>
        <v>93</v>
      </c>
      <c r="J11" s="452">
        <f>$F11*I11</f>
        <v>465000</v>
      </c>
      <c r="K11" s="452">
        <f>J11/1000000</f>
        <v>0.465</v>
      </c>
      <c r="L11" s="451">
        <v>146</v>
      </c>
      <c r="M11" s="452">
        <v>188</v>
      </c>
      <c r="N11" s="453">
        <f>L11-M11</f>
        <v>-42</v>
      </c>
      <c r="O11" s="453">
        <f>$F11*N11</f>
        <v>-210000</v>
      </c>
      <c r="P11" s="546">
        <f>O11/1000000</f>
        <v>-0.21</v>
      </c>
      <c r="Q11" s="459"/>
    </row>
    <row r="12" spans="1:17" ht="14.25">
      <c r="A12" s="95"/>
      <c r="B12" s="122"/>
      <c r="C12" s="110"/>
      <c r="D12" s="446"/>
      <c r="E12" s="120"/>
      <c r="F12" s="121"/>
      <c r="G12" s="125"/>
      <c r="H12" s="126"/>
      <c r="I12" s="68"/>
      <c r="J12" s="68"/>
      <c r="K12" s="70"/>
      <c r="L12" s="177"/>
      <c r="M12" s="68"/>
      <c r="N12" s="68"/>
      <c r="O12" s="68"/>
      <c r="P12" s="70"/>
      <c r="Q12" s="147"/>
    </row>
    <row r="13" spans="1:17" ht="14.25">
      <c r="A13" s="95"/>
      <c r="B13" s="119"/>
      <c r="C13" s="110"/>
      <c r="D13" s="446"/>
      <c r="E13" s="120"/>
      <c r="F13" s="121"/>
      <c r="G13" s="125"/>
      <c r="H13" s="126"/>
      <c r="I13" s="68"/>
      <c r="J13" s="68"/>
      <c r="K13" s="70"/>
      <c r="L13" s="177"/>
      <c r="M13" s="68"/>
      <c r="N13" s="68"/>
      <c r="O13" s="68"/>
      <c r="P13" s="70"/>
      <c r="Q13" s="147"/>
    </row>
    <row r="14" spans="1:17" ht="18">
      <c r="A14" s="95"/>
      <c r="B14" s="119"/>
      <c r="C14" s="110"/>
      <c r="D14" s="446"/>
      <c r="E14" s="120"/>
      <c r="F14" s="121"/>
      <c r="G14" s="125"/>
      <c r="H14" s="441" t="s">
        <v>316</v>
      </c>
      <c r="I14" s="423"/>
      <c r="J14" s="288"/>
      <c r="K14" s="424">
        <f>SUM(K10:K11)</f>
        <v>0.9950000000000001</v>
      </c>
      <c r="L14" s="177"/>
      <c r="M14" s="442" t="s">
        <v>316</v>
      </c>
      <c r="N14" s="425"/>
      <c r="O14" s="421"/>
      <c r="P14" s="426">
        <f>SUM(P10:P11)</f>
        <v>-0.406</v>
      </c>
      <c r="Q14" s="147"/>
    </row>
    <row r="15" spans="1:17" ht="18">
      <c r="A15" s="95"/>
      <c r="B15" s="303"/>
      <c r="C15" s="302"/>
      <c r="D15" s="446"/>
      <c r="E15" s="120"/>
      <c r="F15" s="121"/>
      <c r="G15" s="125"/>
      <c r="H15" s="126"/>
      <c r="I15" s="68"/>
      <c r="J15" s="68"/>
      <c r="K15" s="70"/>
      <c r="L15" s="177"/>
      <c r="M15" s="68"/>
      <c r="N15" s="68"/>
      <c r="O15" s="68"/>
      <c r="P15" s="70"/>
      <c r="Q15" s="147"/>
    </row>
    <row r="16" spans="1:17" ht="18">
      <c r="A16" s="22"/>
      <c r="B16" s="18"/>
      <c r="C16" s="18"/>
      <c r="D16" s="18"/>
      <c r="E16" s="18"/>
      <c r="F16" s="18"/>
      <c r="G16" s="22"/>
      <c r="H16" s="444"/>
      <c r="I16" s="443"/>
      <c r="J16" s="387"/>
      <c r="K16" s="427"/>
      <c r="L16" s="22"/>
      <c r="M16" s="444"/>
      <c r="N16" s="427"/>
      <c r="O16" s="387"/>
      <c r="P16" s="427"/>
      <c r="Q16" s="147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47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0"/>
      <c r="J18" s="27"/>
      <c r="K18" s="191"/>
      <c r="L18" s="26"/>
      <c r="M18" s="27"/>
      <c r="N18" s="190"/>
      <c r="O18" s="27"/>
      <c r="P18" s="191"/>
      <c r="Q18" s="148"/>
    </row>
    <row r="19" ht="13.5" thickTop="1"/>
    <row r="23" spans="1:16" ht="18">
      <c r="A23" s="432" t="s">
        <v>284</v>
      </c>
      <c r="B23" s="179"/>
      <c r="C23" s="179"/>
      <c r="D23" s="179"/>
      <c r="E23" s="179"/>
      <c r="F23" s="179"/>
      <c r="K23" s="127">
        <f>(K14+K16)</f>
        <v>0.9950000000000001</v>
      </c>
      <c r="L23" s="128"/>
      <c r="M23" s="128"/>
      <c r="N23" s="128"/>
      <c r="O23" s="128"/>
      <c r="P23" s="127">
        <f>(P14+P16)</f>
        <v>-0.406</v>
      </c>
    </row>
    <row r="26" spans="1:2" ht="18">
      <c r="A26" s="432" t="s">
        <v>285</v>
      </c>
      <c r="B26" s="432" t="s">
        <v>286</v>
      </c>
    </row>
    <row r="27" spans="1:16" ht="18">
      <c r="A27" s="192"/>
      <c r="B27" s="192"/>
      <c r="H27" s="151" t="s">
        <v>287</v>
      </c>
      <c r="I27" s="179"/>
      <c r="J27" s="151"/>
      <c r="K27" s="263">
        <v>0</v>
      </c>
      <c r="L27" s="263"/>
      <c r="M27" s="263"/>
      <c r="N27" s="263"/>
      <c r="O27" s="263"/>
      <c r="P27" s="263">
        <v>0</v>
      </c>
    </row>
    <row r="28" spans="8:16" ht="18">
      <c r="H28" s="151" t="s">
        <v>288</v>
      </c>
      <c r="I28" s="179"/>
      <c r="J28" s="151"/>
      <c r="K28" s="263">
        <f>BRPL!K17</f>
        <v>0</v>
      </c>
      <c r="L28" s="263"/>
      <c r="M28" s="263"/>
      <c r="N28" s="263"/>
      <c r="O28" s="263"/>
      <c r="P28" s="263">
        <f>BRPL!P17</f>
        <v>0</v>
      </c>
    </row>
    <row r="29" spans="8:16" ht="18">
      <c r="H29" s="151" t="s">
        <v>289</v>
      </c>
      <c r="I29" s="179"/>
      <c r="J29" s="151"/>
      <c r="K29" s="179">
        <f>BYPL!K32</f>
        <v>-0.20584999999999998</v>
      </c>
      <c r="L29" s="179"/>
      <c r="M29" s="433"/>
      <c r="N29" s="179"/>
      <c r="O29" s="179"/>
      <c r="P29" s="179">
        <f>BYPL!P32</f>
        <v>-2.070075</v>
      </c>
    </row>
    <row r="30" spans="8:16" ht="18">
      <c r="H30" s="151" t="s">
        <v>290</v>
      </c>
      <c r="I30" s="179"/>
      <c r="J30" s="151"/>
      <c r="K30" s="179">
        <f>NDMC!K34</f>
        <v>0.019799999999999998</v>
      </c>
      <c r="L30" s="179"/>
      <c r="M30" s="179"/>
      <c r="N30" s="179"/>
      <c r="O30" s="179"/>
      <c r="P30" s="179">
        <f>NDMC!P34</f>
        <v>1.1493</v>
      </c>
    </row>
    <row r="31" spans="8:16" ht="18">
      <c r="H31" s="151" t="s">
        <v>291</v>
      </c>
      <c r="I31" s="179"/>
      <c r="J31" s="151"/>
      <c r="K31" s="179"/>
      <c r="L31" s="179"/>
      <c r="M31" s="179"/>
      <c r="N31" s="179"/>
      <c r="O31" s="179"/>
      <c r="P31" s="179"/>
    </row>
    <row r="32" spans="8:16" ht="18">
      <c r="H32" s="434" t="s">
        <v>292</v>
      </c>
      <c r="I32" s="151"/>
      <c r="J32" s="151"/>
      <c r="K32" s="151">
        <f>SUM(K27:K31)</f>
        <v>-0.18605</v>
      </c>
      <c r="L32" s="179"/>
      <c r="M32" s="179"/>
      <c r="N32" s="179"/>
      <c r="O32" s="179"/>
      <c r="P32" s="151">
        <f>SUM(P27:P31)</f>
        <v>-0.9207750000000001</v>
      </c>
    </row>
    <row r="33" spans="8:16" ht="18">
      <c r="H33" s="179"/>
      <c r="I33" s="179"/>
      <c r="J33" s="179"/>
      <c r="K33" s="179"/>
      <c r="L33" s="179"/>
      <c r="M33" s="179"/>
      <c r="N33" s="179"/>
      <c r="O33" s="179"/>
      <c r="P33" s="179"/>
    </row>
    <row r="34" spans="1:16" ht="18">
      <c r="A34" s="432" t="s">
        <v>317</v>
      </c>
      <c r="B34" s="112"/>
      <c r="C34" s="112"/>
      <c r="D34" s="112"/>
      <c r="E34" s="112"/>
      <c r="F34" s="112"/>
      <c r="G34" s="112"/>
      <c r="H34" s="151"/>
      <c r="I34" s="435"/>
      <c r="J34" s="151"/>
      <c r="K34" s="435">
        <f>K23+K32</f>
        <v>0.8089500000000001</v>
      </c>
      <c r="L34" s="179"/>
      <c r="M34" s="179"/>
      <c r="N34" s="179"/>
      <c r="O34" s="179"/>
      <c r="P34" s="435">
        <f>P23+P32</f>
        <v>-1.326775</v>
      </c>
    </row>
    <row r="35" spans="1:10" ht="18">
      <c r="A35" s="151"/>
      <c r="B35" s="111"/>
      <c r="C35" s="112"/>
      <c r="D35" s="112"/>
      <c r="E35" s="112"/>
      <c r="F35" s="112"/>
      <c r="G35" s="112"/>
      <c r="H35" s="112"/>
      <c r="I35" s="130"/>
      <c r="J35" s="112"/>
    </row>
    <row r="36" spans="1:10" ht="18">
      <c r="A36" s="434" t="s">
        <v>293</v>
      </c>
      <c r="B36" s="151" t="s">
        <v>294</v>
      </c>
      <c r="C36" s="112"/>
      <c r="D36" s="112"/>
      <c r="E36" s="112"/>
      <c r="F36" s="112"/>
      <c r="G36" s="112"/>
      <c r="H36" s="112"/>
      <c r="I36" s="130"/>
      <c r="J36" s="112"/>
    </row>
    <row r="37" spans="1:10" ht="12.75">
      <c r="A37" s="129"/>
      <c r="B37" s="111"/>
      <c r="C37" s="112"/>
      <c r="D37" s="112"/>
      <c r="E37" s="112"/>
      <c r="F37" s="112"/>
      <c r="G37" s="112"/>
      <c r="H37" s="112"/>
      <c r="I37" s="130"/>
      <c r="J37" s="112"/>
    </row>
    <row r="38" spans="1:16" ht="18">
      <c r="A38" s="436" t="s">
        <v>295</v>
      </c>
      <c r="B38" s="437" t="s">
        <v>296</v>
      </c>
      <c r="C38" s="438" t="s">
        <v>297</v>
      </c>
      <c r="D38" s="437"/>
      <c r="E38" s="437"/>
      <c r="F38" s="437"/>
      <c r="G38" s="387">
        <v>31.4065</v>
      </c>
      <c r="H38" s="437" t="s">
        <v>298</v>
      </c>
      <c r="I38" s="437"/>
      <c r="J38" s="439"/>
      <c r="K38" s="437">
        <f>($K$34*G38)/100</f>
        <v>0.25406288175</v>
      </c>
      <c r="L38" s="437"/>
      <c r="M38" s="437"/>
      <c r="N38" s="437"/>
      <c r="O38" s="437"/>
      <c r="P38" s="437">
        <f>($P$34*G38)/100</f>
        <v>-0.41669359037500003</v>
      </c>
    </row>
    <row r="39" spans="1:16" ht="18">
      <c r="A39" s="436" t="s">
        <v>299</v>
      </c>
      <c r="B39" s="437" t="s">
        <v>349</v>
      </c>
      <c r="C39" s="438" t="s">
        <v>297</v>
      </c>
      <c r="D39" s="437"/>
      <c r="E39" s="437"/>
      <c r="F39" s="437"/>
      <c r="G39" s="387">
        <v>40.0425</v>
      </c>
      <c r="H39" s="437" t="s">
        <v>298</v>
      </c>
      <c r="I39" s="437"/>
      <c r="J39" s="439"/>
      <c r="K39" s="437">
        <f>($K$34*G39)/100</f>
        <v>0.32392380375</v>
      </c>
      <c r="L39" s="437"/>
      <c r="M39" s="437"/>
      <c r="N39" s="437"/>
      <c r="O39" s="437"/>
      <c r="P39" s="437">
        <f>($P$34*G39)/100</f>
        <v>-0.5312738793749999</v>
      </c>
    </row>
    <row r="40" spans="1:16" ht="18">
      <c r="A40" s="436" t="s">
        <v>300</v>
      </c>
      <c r="B40" s="437" t="s">
        <v>350</v>
      </c>
      <c r="C40" s="438" t="s">
        <v>297</v>
      </c>
      <c r="D40" s="437"/>
      <c r="E40" s="437"/>
      <c r="F40" s="437"/>
      <c r="G40" s="387">
        <v>22.6446</v>
      </c>
      <c r="H40" s="437" t="s">
        <v>298</v>
      </c>
      <c r="I40" s="437"/>
      <c r="J40" s="439"/>
      <c r="K40" s="437">
        <f>($K$34*G40)/100</f>
        <v>0.1831834917</v>
      </c>
      <c r="L40" s="437"/>
      <c r="M40" s="437"/>
      <c r="N40" s="437"/>
      <c r="O40" s="437"/>
      <c r="P40" s="437">
        <f>($P$34*G40)/100</f>
        <v>-0.30044289165000004</v>
      </c>
    </row>
    <row r="41" spans="1:16" ht="18">
      <c r="A41" s="436" t="s">
        <v>301</v>
      </c>
      <c r="B41" s="437" t="s">
        <v>351</v>
      </c>
      <c r="C41" s="438" t="s">
        <v>297</v>
      </c>
      <c r="D41" s="437"/>
      <c r="E41" s="437"/>
      <c r="F41" s="437"/>
      <c r="G41" s="387">
        <v>4.9907</v>
      </c>
      <c r="H41" s="437" t="s">
        <v>298</v>
      </c>
      <c r="I41" s="437"/>
      <c r="J41" s="439"/>
      <c r="K41" s="437">
        <f>($K$34*G41)/100</f>
        <v>0.04037226765000001</v>
      </c>
      <c r="L41" s="437"/>
      <c r="M41" s="437"/>
      <c r="N41" s="437"/>
      <c r="O41" s="437"/>
      <c r="P41" s="437">
        <f>($P$34*G41)/100</f>
        <v>-0.06621535992500001</v>
      </c>
    </row>
    <row r="42" spans="1:16" ht="18">
      <c r="A42" s="436" t="s">
        <v>302</v>
      </c>
      <c r="B42" s="437" t="s">
        <v>352</v>
      </c>
      <c r="C42" s="438" t="s">
        <v>297</v>
      </c>
      <c r="D42" s="437"/>
      <c r="E42" s="437"/>
      <c r="F42" s="437"/>
      <c r="G42" s="387">
        <v>0.9157</v>
      </c>
      <c r="H42" s="437" t="s">
        <v>298</v>
      </c>
      <c r="I42" s="437"/>
      <c r="J42" s="439"/>
      <c r="K42" s="437">
        <f>($K$34*G42)/100</f>
        <v>0.00740755515</v>
      </c>
      <c r="L42" s="437"/>
      <c r="M42" s="437"/>
      <c r="N42" s="437"/>
      <c r="O42" s="437"/>
      <c r="P42" s="437">
        <f>($P$34*G42)/100</f>
        <v>-0.012149278675</v>
      </c>
    </row>
    <row r="43" spans="6:10" ht="12.75">
      <c r="F43" s="131"/>
      <c r="J43" s="132"/>
    </row>
    <row r="44" spans="1:10" ht="15">
      <c r="A44" s="440" t="s">
        <v>405</v>
      </c>
      <c r="F44" s="131"/>
      <c r="J44" s="132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K22" sqref="K22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7.8515625" style="0" customWidth="1"/>
    <col min="16" max="16" width="4.140625" style="0" customWidth="1"/>
  </cols>
  <sheetData>
    <row r="1" spans="1:18" ht="68.25" customHeight="1" thickTop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55"/>
      <c r="R1" s="18"/>
    </row>
    <row r="2" spans="1:18" ht="30">
      <c r="A2" s="200"/>
      <c r="B2" s="18"/>
      <c r="C2" s="18"/>
      <c r="D2" s="18"/>
      <c r="E2" s="18"/>
      <c r="F2" s="18"/>
      <c r="G2" s="378" t="s">
        <v>347</v>
      </c>
      <c r="H2" s="18"/>
      <c r="I2" s="18"/>
      <c r="J2" s="18"/>
      <c r="K2" s="18"/>
      <c r="L2" s="18"/>
      <c r="M2" s="18"/>
      <c r="N2" s="18"/>
      <c r="O2" s="18"/>
      <c r="P2" s="18"/>
      <c r="Q2" s="256"/>
      <c r="R2" s="18"/>
    </row>
    <row r="3" spans="1:18" ht="26.25">
      <c r="A3" s="20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56"/>
      <c r="R3" s="18"/>
    </row>
    <row r="4" spans="1:18" ht="25.5">
      <c r="A4" s="20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56"/>
      <c r="R4" s="18"/>
    </row>
    <row r="5" spans="1:18" ht="23.25">
      <c r="A5" s="206"/>
      <c r="B5" s="18"/>
      <c r="C5" s="373" t="s">
        <v>377</v>
      </c>
      <c r="D5" s="18"/>
      <c r="E5" s="18"/>
      <c r="F5" s="18"/>
      <c r="G5" s="18"/>
      <c r="H5" s="18"/>
      <c r="I5" s="18"/>
      <c r="J5" s="18"/>
      <c r="K5" s="18"/>
      <c r="L5" s="203"/>
      <c r="M5" s="18"/>
      <c r="N5" s="18"/>
      <c r="O5" s="18"/>
      <c r="P5" s="18"/>
      <c r="Q5" s="256"/>
      <c r="R5" s="18"/>
    </row>
    <row r="6" spans="1:18" ht="18">
      <c r="A6" s="202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56"/>
      <c r="R6" s="18"/>
    </row>
    <row r="7" spans="1:18" ht="26.25">
      <c r="A7" s="200"/>
      <c r="B7" s="18"/>
      <c r="C7" s="18"/>
      <c r="D7" s="18"/>
      <c r="E7" s="18"/>
      <c r="F7" s="243" t="s">
        <v>446</v>
      </c>
      <c r="G7" s="18"/>
      <c r="H7" s="18"/>
      <c r="I7" s="18"/>
      <c r="J7" s="18"/>
      <c r="K7" s="18"/>
      <c r="L7" s="203"/>
      <c r="M7" s="18"/>
      <c r="N7" s="18"/>
      <c r="O7" s="18"/>
      <c r="P7" s="18"/>
      <c r="Q7" s="256"/>
      <c r="R7" s="18"/>
    </row>
    <row r="8" spans="1:18" ht="25.5">
      <c r="A8" s="201"/>
      <c r="B8" s="204"/>
      <c r="C8" s="18"/>
      <c r="D8" s="18"/>
      <c r="E8" s="18"/>
      <c r="F8" s="18"/>
      <c r="G8" s="18"/>
      <c r="H8" s="205"/>
      <c r="I8" s="18"/>
      <c r="J8" s="18"/>
      <c r="K8" s="18"/>
      <c r="L8" s="18"/>
      <c r="M8" s="18"/>
      <c r="N8" s="18"/>
      <c r="O8" s="18"/>
      <c r="P8" s="18"/>
      <c r="Q8" s="256"/>
      <c r="R8" s="18"/>
    </row>
    <row r="9" spans="1:18" ht="12.75">
      <c r="A9" s="206"/>
      <c r="B9" s="18"/>
      <c r="C9" s="18"/>
      <c r="D9" s="18"/>
      <c r="E9" s="18"/>
      <c r="F9" s="18"/>
      <c r="G9" s="18"/>
      <c r="H9" s="207"/>
      <c r="I9" s="18"/>
      <c r="J9" s="18"/>
      <c r="K9" s="18"/>
      <c r="L9" s="18"/>
      <c r="M9" s="18"/>
      <c r="N9" s="18"/>
      <c r="O9" s="18"/>
      <c r="P9" s="18"/>
      <c r="Q9" s="256"/>
      <c r="R9" s="18"/>
    </row>
    <row r="10" spans="1:18" ht="45.75" customHeight="1">
      <c r="A10" s="206"/>
      <c r="B10" s="249" t="s">
        <v>318</v>
      </c>
      <c r="C10" s="18"/>
      <c r="D10" s="18"/>
      <c r="E10" s="18"/>
      <c r="F10" s="18"/>
      <c r="G10" s="18"/>
      <c r="H10" s="207"/>
      <c r="I10" s="244"/>
      <c r="J10" s="67"/>
      <c r="K10" s="67"/>
      <c r="L10" s="67"/>
      <c r="M10" s="67"/>
      <c r="N10" s="244"/>
      <c r="O10" s="67"/>
      <c r="P10" s="67"/>
      <c r="Q10" s="256"/>
      <c r="R10" s="18"/>
    </row>
    <row r="11" spans="1:19" ht="20.25">
      <c r="A11" s="206"/>
      <c r="B11" s="18"/>
      <c r="C11" s="18"/>
      <c r="D11" s="18"/>
      <c r="E11" s="18"/>
      <c r="F11" s="18"/>
      <c r="G11" s="18"/>
      <c r="H11" s="210"/>
      <c r="I11" s="396" t="s">
        <v>337</v>
      </c>
      <c r="J11" s="245"/>
      <c r="K11" s="245"/>
      <c r="L11" s="245"/>
      <c r="M11" s="245"/>
      <c r="N11" s="396" t="s">
        <v>338</v>
      </c>
      <c r="O11" s="245"/>
      <c r="P11" s="245"/>
      <c r="Q11" s="367"/>
      <c r="R11" s="213"/>
      <c r="S11" s="193"/>
    </row>
    <row r="12" spans="1:18" ht="12.75">
      <c r="A12" s="206"/>
      <c r="B12" s="18"/>
      <c r="C12" s="18"/>
      <c r="D12" s="18"/>
      <c r="E12" s="18"/>
      <c r="F12" s="18"/>
      <c r="G12" s="18"/>
      <c r="H12" s="207"/>
      <c r="I12" s="242"/>
      <c r="J12" s="242"/>
      <c r="K12" s="242"/>
      <c r="L12" s="242"/>
      <c r="M12" s="242"/>
      <c r="N12" s="242"/>
      <c r="O12" s="242"/>
      <c r="P12" s="242"/>
      <c r="Q12" s="256"/>
      <c r="R12" s="18"/>
    </row>
    <row r="13" spans="1:18" ht="26.25">
      <c r="A13" s="372">
        <v>1</v>
      </c>
      <c r="B13" s="373" t="s">
        <v>319</v>
      </c>
      <c r="C13" s="374"/>
      <c r="D13" s="374"/>
      <c r="E13" s="371"/>
      <c r="F13" s="371"/>
      <c r="G13" s="209"/>
      <c r="H13" s="368" t="s">
        <v>346</v>
      </c>
      <c r="I13" s="369">
        <f>NDPL!K167</f>
        <v>0.4146006084166669</v>
      </c>
      <c r="J13" s="243"/>
      <c r="K13" s="243"/>
      <c r="L13" s="243"/>
      <c r="M13" s="368" t="s">
        <v>346</v>
      </c>
      <c r="N13" s="369">
        <f>NDPL!P167</f>
        <v>2.495207476291667</v>
      </c>
      <c r="O13" s="243"/>
      <c r="P13" s="243"/>
      <c r="Q13" s="256"/>
      <c r="R13" s="18"/>
    </row>
    <row r="14" spans="1:18" ht="26.25">
      <c r="A14" s="372"/>
      <c r="B14" s="373"/>
      <c r="C14" s="374"/>
      <c r="D14" s="374"/>
      <c r="E14" s="371"/>
      <c r="F14" s="371"/>
      <c r="G14" s="209"/>
      <c r="H14" s="368"/>
      <c r="I14" s="369"/>
      <c r="J14" s="243"/>
      <c r="K14" s="243"/>
      <c r="L14" s="243"/>
      <c r="M14" s="368"/>
      <c r="N14" s="369"/>
      <c r="O14" s="243"/>
      <c r="P14" s="243"/>
      <c r="Q14" s="256"/>
      <c r="R14" s="18"/>
    </row>
    <row r="15" spans="1:18" ht="26.25">
      <c r="A15" s="372"/>
      <c r="B15" s="373"/>
      <c r="C15" s="374"/>
      <c r="D15" s="374"/>
      <c r="E15" s="371"/>
      <c r="F15" s="371"/>
      <c r="G15" s="204"/>
      <c r="H15" s="368"/>
      <c r="I15" s="369"/>
      <c r="J15" s="243"/>
      <c r="K15" s="243"/>
      <c r="L15" s="243"/>
      <c r="M15" s="368"/>
      <c r="N15" s="369"/>
      <c r="O15" s="243"/>
      <c r="P15" s="243"/>
      <c r="Q15" s="256"/>
      <c r="R15" s="18"/>
    </row>
    <row r="16" spans="1:18" ht="23.25" customHeight="1">
      <c r="A16" s="372">
        <v>2</v>
      </c>
      <c r="B16" s="373" t="s">
        <v>320</v>
      </c>
      <c r="C16" s="374"/>
      <c r="D16" s="374"/>
      <c r="E16" s="371"/>
      <c r="F16" s="371"/>
      <c r="G16" s="209"/>
      <c r="H16" s="368"/>
      <c r="I16" s="369">
        <f>BRPL!K199</f>
        <v>-3.1465174042500013</v>
      </c>
      <c r="J16" s="243"/>
      <c r="K16" s="243"/>
      <c r="L16" s="243"/>
      <c r="M16" s="368" t="s">
        <v>346</v>
      </c>
      <c r="N16" s="369">
        <f>BRPL!P199</f>
        <v>9.446179478625002</v>
      </c>
      <c r="O16" s="243"/>
      <c r="P16" s="243"/>
      <c r="Q16" s="256"/>
      <c r="R16" s="18"/>
    </row>
    <row r="17" spans="1:18" ht="26.25">
      <c r="A17" s="372"/>
      <c r="B17" s="373"/>
      <c r="C17" s="374"/>
      <c r="D17" s="374"/>
      <c r="E17" s="371"/>
      <c r="F17" s="371"/>
      <c r="G17" s="209"/>
      <c r="H17" s="368"/>
      <c r="I17" s="369"/>
      <c r="J17" s="243"/>
      <c r="K17" s="243"/>
      <c r="L17" s="243"/>
      <c r="M17" s="368"/>
      <c r="N17" s="369"/>
      <c r="O17" s="243"/>
      <c r="P17" s="243"/>
      <c r="Q17" s="256"/>
      <c r="R17" s="18"/>
    </row>
    <row r="18" spans="1:18" ht="26.25">
      <c r="A18" s="372"/>
      <c r="B18" s="373"/>
      <c r="C18" s="374"/>
      <c r="D18" s="374"/>
      <c r="E18" s="371"/>
      <c r="F18" s="371"/>
      <c r="G18" s="204"/>
      <c r="H18" s="368"/>
      <c r="I18" s="369"/>
      <c r="J18" s="243"/>
      <c r="K18" s="243"/>
      <c r="L18" s="243"/>
      <c r="M18" s="368"/>
      <c r="N18" s="369"/>
      <c r="O18" s="243"/>
      <c r="P18" s="243"/>
      <c r="Q18" s="256"/>
      <c r="R18" s="18"/>
    </row>
    <row r="19" spans="1:18" ht="23.25" customHeight="1">
      <c r="A19" s="372">
        <v>3</v>
      </c>
      <c r="B19" s="373" t="s">
        <v>321</v>
      </c>
      <c r="C19" s="374"/>
      <c r="D19" s="374"/>
      <c r="E19" s="371"/>
      <c r="F19" s="371"/>
      <c r="G19" s="209"/>
      <c r="H19" s="368" t="s">
        <v>346</v>
      </c>
      <c r="I19" s="369">
        <f>BYPL!K175</f>
        <v>1.9178251250333334</v>
      </c>
      <c r="J19" s="243"/>
      <c r="K19" s="243"/>
      <c r="L19" s="243"/>
      <c r="M19" s="368" t="s">
        <v>346</v>
      </c>
      <c r="N19" s="369">
        <f>BYPL!P175</f>
        <v>9.469860841683332</v>
      </c>
      <c r="O19" s="243"/>
      <c r="P19" s="243"/>
      <c r="Q19" s="256"/>
      <c r="R19" s="18"/>
    </row>
    <row r="20" spans="1:18" ht="26.25">
      <c r="A20" s="372"/>
      <c r="B20" s="373"/>
      <c r="C20" s="374"/>
      <c r="D20" s="374"/>
      <c r="E20" s="371"/>
      <c r="F20" s="371"/>
      <c r="G20" s="209"/>
      <c r="H20" s="368"/>
      <c r="I20" s="369"/>
      <c r="J20" s="243"/>
      <c r="K20" s="243"/>
      <c r="L20" s="243"/>
      <c r="M20" s="368"/>
      <c r="N20" s="369"/>
      <c r="O20" s="243"/>
      <c r="P20" s="243"/>
      <c r="Q20" s="256"/>
      <c r="R20" s="18"/>
    </row>
    <row r="21" spans="1:18" ht="26.25">
      <c r="A21" s="372"/>
      <c r="B21" s="375"/>
      <c r="C21" s="375"/>
      <c r="D21" s="375"/>
      <c r="E21" s="264"/>
      <c r="F21" s="264"/>
      <c r="G21" s="108"/>
      <c r="H21" s="368"/>
      <c r="I21" s="369"/>
      <c r="J21" s="243"/>
      <c r="K21" s="243"/>
      <c r="L21" s="243"/>
      <c r="M21" s="368"/>
      <c r="N21" s="369"/>
      <c r="O21" s="243"/>
      <c r="P21" s="243"/>
      <c r="Q21" s="256"/>
      <c r="R21" s="18"/>
    </row>
    <row r="22" spans="1:18" ht="26.25">
      <c r="A22" s="372">
        <v>4</v>
      </c>
      <c r="B22" s="373" t="s">
        <v>322</v>
      </c>
      <c r="C22" s="375"/>
      <c r="D22" s="375"/>
      <c r="E22" s="264"/>
      <c r="F22" s="264"/>
      <c r="G22" s="209"/>
      <c r="H22" s="368" t="s">
        <v>346</v>
      </c>
      <c r="I22" s="369">
        <f>NDMC!K87</f>
        <v>3.0041422676500003</v>
      </c>
      <c r="J22" s="243"/>
      <c r="K22" s="243"/>
      <c r="L22" s="243"/>
      <c r="M22" s="368" t="s">
        <v>346</v>
      </c>
      <c r="N22" s="369">
        <f>NDMC!P87</f>
        <v>2.9309046400749996</v>
      </c>
      <c r="O22" s="243"/>
      <c r="P22" s="243"/>
      <c r="Q22" s="256"/>
      <c r="R22" s="18"/>
    </row>
    <row r="23" spans="1:18" ht="26.25">
      <c r="A23" s="372"/>
      <c r="B23" s="373"/>
      <c r="C23" s="375"/>
      <c r="D23" s="375"/>
      <c r="E23" s="264"/>
      <c r="F23" s="264"/>
      <c r="G23" s="209"/>
      <c r="H23" s="368"/>
      <c r="I23" s="369"/>
      <c r="J23" s="243"/>
      <c r="K23" s="243"/>
      <c r="L23" s="243"/>
      <c r="M23" s="368"/>
      <c r="N23" s="369"/>
      <c r="O23" s="243"/>
      <c r="P23" s="243"/>
      <c r="Q23" s="256"/>
      <c r="R23" s="18"/>
    </row>
    <row r="24" spans="1:18" ht="26.25">
      <c r="A24" s="372"/>
      <c r="B24" s="375"/>
      <c r="C24" s="375"/>
      <c r="D24" s="375"/>
      <c r="E24" s="264"/>
      <c r="F24" s="264"/>
      <c r="G24" s="108"/>
      <c r="H24" s="368"/>
      <c r="I24" s="369"/>
      <c r="J24" s="243"/>
      <c r="K24" s="243"/>
      <c r="L24" s="243"/>
      <c r="M24" s="368"/>
      <c r="N24" s="369"/>
      <c r="O24" s="243"/>
      <c r="P24" s="243"/>
      <c r="Q24" s="256"/>
      <c r="R24" s="18"/>
    </row>
    <row r="25" spans="1:18" ht="26.25">
      <c r="A25" s="372">
        <v>5</v>
      </c>
      <c r="B25" s="373" t="s">
        <v>323</v>
      </c>
      <c r="C25" s="375"/>
      <c r="D25" s="375"/>
      <c r="E25" s="264"/>
      <c r="F25" s="264"/>
      <c r="G25" s="209"/>
      <c r="H25" s="368" t="s">
        <v>346</v>
      </c>
      <c r="I25" s="369">
        <f>MES!K58</f>
        <v>0.02920755515</v>
      </c>
      <c r="J25" s="243"/>
      <c r="K25" s="243"/>
      <c r="L25" s="243"/>
      <c r="M25" s="368" t="s">
        <v>346</v>
      </c>
      <c r="N25" s="369">
        <f>MES!P58</f>
        <v>2.7859916573250003</v>
      </c>
      <c r="O25" s="243"/>
      <c r="P25" s="243"/>
      <c r="Q25" s="256"/>
      <c r="R25" s="18"/>
    </row>
    <row r="26" spans="1:18" ht="20.25">
      <c r="A26" s="206"/>
      <c r="B26" s="18"/>
      <c r="C26" s="18"/>
      <c r="D26" s="18"/>
      <c r="E26" s="18"/>
      <c r="F26" s="18"/>
      <c r="G26" s="18"/>
      <c r="H26" s="208"/>
      <c r="I26" s="370"/>
      <c r="J26" s="241"/>
      <c r="K26" s="241"/>
      <c r="L26" s="241"/>
      <c r="M26" s="241"/>
      <c r="N26" s="241"/>
      <c r="O26" s="241"/>
      <c r="P26" s="241"/>
      <c r="Q26" s="256"/>
      <c r="R26" s="18"/>
    </row>
    <row r="27" spans="1:18" ht="18">
      <c r="A27" s="202"/>
      <c r="B27" s="181"/>
      <c r="C27" s="211"/>
      <c r="D27" s="211"/>
      <c r="E27" s="211"/>
      <c r="F27" s="211"/>
      <c r="G27" s="212"/>
      <c r="H27" s="208"/>
      <c r="I27" s="18"/>
      <c r="J27" s="18"/>
      <c r="K27" s="18"/>
      <c r="L27" s="18"/>
      <c r="M27" s="18"/>
      <c r="N27" s="18"/>
      <c r="O27" s="18"/>
      <c r="P27" s="18"/>
      <c r="Q27" s="256"/>
      <c r="R27" s="18"/>
    </row>
    <row r="28" spans="1:18" ht="15">
      <c r="A28" s="206"/>
      <c r="B28" s="18"/>
      <c r="C28" s="18"/>
      <c r="D28" s="18"/>
      <c r="E28" s="18"/>
      <c r="F28" s="18"/>
      <c r="G28" s="18"/>
      <c r="H28" s="208"/>
      <c r="I28" s="18"/>
      <c r="J28" s="18"/>
      <c r="K28" s="18"/>
      <c r="L28" s="18"/>
      <c r="M28" s="18"/>
      <c r="N28" s="18"/>
      <c r="O28" s="18"/>
      <c r="P28" s="18"/>
      <c r="Q28" s="256"/>
      <c r="R28" s="18"/>
    </row>
    <row r="29" spans="1:18" ht="54" customHeight="1" thickBot="1">
      <c r="A29" s="366" t="s">
        <v>324</v>
      </c>
      <c r="B29" s="246"/>
      <c r="C29" s="246"/>
      <c r="D29" s="246"/>
      <c r="E29" s="246"/>
      <c r="F29" s="246"/>
      <c r="G29" s="246"/>
      <c r="H29" s="247"/>
      <c r="I29" s="247"/>
      <c r="J29" s="247"/>
      <c r="K29" s="247"/>
      <c r="L29" s="247"/>
      <c r="M29" s="247"/>
      <c r="N29" s="247"/>
      <c r="O29" s="247"/>
      <c r="P29" s="247"/>
      <c r="Q29" s="257"/>
      <c r="R29" s="18"/>
    </row>
    <row r="30" spans="1:9" ht="13.5" thickTop="1">
      <c r="A30" s="199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1" t="s">
        <v>345</v>
      </c>
      <c r="B33" s="18"/>
      <c r="C33" s="18"/>
      <c r="D33" s="18"/>
      <c r="E33" s="365"/>
      <c r="F33" s="365"/>
      <c r="G33" s="18"/>
      <c r="H33" s="18"/>
      <c r="I33" s="18"/>
    </row>
    <row r="34" spans="1:9" ht="15">
      <c r="A34" s="235"/>
      <c r="B34" s="235"/>
      <c r="C34" s="235"/>
      <c r="D34" s="235"/>
      <c r="E34" s="365"/>
      <c r="F34" s="365"/>
      <c r="G34" s="18"/>
      <c r="H34" s="18"/>
      <c r="I34" s="18"/>
    </row>
    <row r="35" spans="1:9" s="365" customFormat="1" ht="15" customHeight="1">
      <c r="A35" s="377" t="s">
        <v>353</v>
      </c>
      <c r="E35"/>
      <c r="F35"/>
      <c r="G35" s="235"/>
      <c r="H35" s="235"/>
      <c r="I35" s="235"/>
    </row>
    <row r="36" spans="1:9" s="365" customFormat="1" ht="15" customHeight="1">
      <c r="A36" s="377"/>
      <c r="E36"/>
      <c r="F36"/>
      <c r="H36" s="235"/>
      <c r="I36" s="235"/>
    </row>
    <row r="37" spans="1:9" s="365" customFormat="1" ht="15" customHeight="1">
      <c r="A37" s="377" t="s">
        <v>354</v>
      </c>
      <c r="E37"/>
      <c r="F37"/>
      <c r="I37" s="235"/>
    </row>
    <row r="38" spans="1:9" s="365" customFormat="1" ht="15" customHeight="1">
      <c r="A38" s="376"/>
      <c r="E38"/>
      <c r="F38"/>
      <c r="I38" s="235"/>
    </row>
    <row r="39" spans="1:9" s="365" customFormat="1" ht="15" customHeight="1">
      <c r="A39" s="377"/>
      <c r="E39"/>
      <c r="F39"/>
      <c r="I39" s="235"/>
    </row>
    <row r="40" spans="1:6" s="365" customFormat="1" ht="15" customHeight="1">
      <c r="A40" s="377"/>
      <c r="B40" s="36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7" sqref="M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2014-05-22T05:02:47Z</cp:lastPrinted>
  <dcterms:created xsi:type="dcterms:W3CDTF">1996-10-14T23:33:28Z</dcterms:created>
  <dcterms:modified xsi:type="dcterms:W3CDTF">2017-07-05T08:04:26Z</dcterms:modified>
  <cp:category/>
  <cp:version/>
  <cp:contentType/>
  <cp:contentStatus/>
</cp:coreProperties>
</file>